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5" windowWidth="12120" windowHeight="9120" tabRatio="761" firstSheet="3" activeTab="5"/>
  </bookViews>
  <sheets>
    <sheet name="Metas Fiscais " sheetId="1" r:id="rId1"/>
    <sheet name="Metas Fiscais Ano Anterior" sheetId="2" r:id="rId2"/>
    <sheet name="Metas comp três exerc anter" sheetId="3" r:id="rId3"/>
    <sheet name="Evolução do Patrim" sheetId="4" r:id="rId4"/>
    <sheet name="Origem e Aplicação dos Recursos" sheetId="5" r:id="rId5"/>
    <sheet name="Rec e Desp Previdência" sheetId="6" r:id="rId6"/>
    <sheet name="Desp Obrig Caráter Continuado" sheetId="7" r:id="rId7"/>
  </sheets>
  <definedNames>
    <definedName name="_xlnm.Print_Area" localSheetId="6">'Desp Obrig Caráter Continuado'!$A$1:$E$23</definedName>
    <definedName name="_xlnm.Print_Area" localSheetId="3">'Evolução do Patrim'!$A$1:$H$29</definedName>
    <definedName name="_xlnm.Print_Area" localSheetId="2">'Metas comp três exerc anter'!$A$1:$L$31</definedName>
    <definedName name="_xlnm.Print_Area" localSheetId="1">'Metas Fiscais Ano Anterior'!$A$1:$I$20</definedName>
    <definedName name="_xlnm.Print_Area" localSheetId="4">'Origem e Aplicação dos Recursos'!$A$1:$G$29</definedName>
    <definedName name="_xlnm.Print_Area" localSheetId="5">'Rec e Desp Previdência'!$A$1:$G$74</definedName>
    <definedName name="_xlnm.Print_Titles" localSheetId="5">'Rec e Desp Previdência'!$1:$9</definedName>
  </definedNames>
  <calcPr fullCalcOnLoad="1"/>
</workbook>
</file>

<file path=xl/sharedStrings.xml><?xml version="1.0" encoding="utf-8"?>
<sst xmlns="http://schemas.openxmlformats.org/spreadsheetml/2006/main" count="241" uniqueCount="154">
  <si>
    <t>Valor</t>
  </si>
  <si>
    <t>ESPECIFICAÇÃO</t>
  </si>
  <si>
    <t>Variação</t>
  </si>
  <si>
    <t>%</t>
  </si>
  <si>
    <t>Eventos</t>
  </si>
  <si>
    <t>Corrente</t>
  </si>
  <si>
    <t>(a)</t>
  </si>
  <si>
    <t>Constante</t>
  </si>
  <si>
    <t>% PIB</t>
  </si>
  <si>
    <t>(a/PIB)</t>
  </si>
  <si>
    <t>x100</t>
  </si>
  <si>
    <t>Receita Total</t>
  </si>
  <si>
    <t>Receitas Primárias (I)</t>
  </si>
  <si>
    <t>Despesa Total</t>
  </si>
  <si>
    <t>Despesas Primárias (II)</t>
  </si>
  <si>
    <t>Resultado Primário (III) = (I-II)</t>
  </si>
  <si>
    <t>Resultado Nominal</t>
  </si>
  <si>
    <t>Dívida Pública Consolidada</t>
  </si>
  <si>
    <t>Dívida Consolidada Líquida</t>
  </si>
  <si>
    <t>Fonte:</t>
  </si>
  <si>
    <t>Avaliação do Cumprimento das Metas Fiscais do Exercício Anterior</t>
  </si>
  <si>
    <t xml:space="preserve"> AMF - Demonst. II (Artigo 4 , § 2º, I  da LRF)</t>
  </si>
  <si>
    <t>Metas Realizadas em</t>
  </si>
  <si>
    <t>2008 (b)</t>
  </si>
  <si>
    <t>(c/a)x100</t>
  </si>
  <si>
    <t>(b)</t>
  </si>
  <si>
    <t>(c)</t>
  </si>
  <si>
    <t>Metas Anuais</t>
  </si>
  <si>
    <t>Metas Fiscais Atuais Comparadas com as Fixadas nos Três Exercícios Anteriores</t>
  </si>
  <si>
    <t>Resultado Primário (III)=(I-II)</t>
  </si>
  <si>
    <t>VALORES A PREÇOS CONSTANTES</t>
  </si>
  <si>
    <t>VALORES A PREÇOS CORRENTES</t>
  </si>
  <si>
    <t xml:space="preserve">AMF - Demonstrativo IV - LRF Artigo 4º  § 2º, III </t>
  </si>
  <si>
    <t>Patrimônio Líquido</t>
  </si>
  <si>
    <t>Patrimônio/Capital</t>
  </si>
  <si>
    <t>Reservas</t>
  </si>
  <si>
    <t>Resultado Acumulado</t>
  </si>
  <si>
    <t>REGIME PREVIDENCIÁRIO</t>
  </si>
  <si>
    <t>Anexo de Metas Fiscais</t>
  </si>
  <si>
    <t xml:space="preserve">AMF - Demonstrativo V - LRF - Artigo 4º  § 2º, III </t>
  </si>
  <si>
    <t>Receitas Realizadas</t>
  </si>
  <si>
    <t>Despesas Executadas</t>
  </si>
  <si>
    <t>Aplicação dos Recursos da Alienação de Ativos (II)</t>
  </si>
  <si>
    <t>Despesas de Capital</t>
  </si>
  <si>
    <t xml:space="preserve">            Investimentos</t>
  </si>
  <si>
    <t xml:space="preserve">            Inversões Financeiras</t>
  </si>
  <si>
    <t xml:space="preserve">            Amortização da Dívida</t>
  </si>
  <si>
    <t>Despesas Correntes dos Regimes de Previdência</t>
  </si>
  <si>
    <t xml:space="preserve">            Regime Geral de Previdência Social</t>
  </si>
  <si>
    <t xml:space="preserve">            Regime Próprio de Previdência dos Servidores</t>
  </si>
  <si>
    <t>Saldo Financeiro</t>
  </si>
  <si>
    <t>Valor (III)</t>
  </si>
  <si>
    <t>Nota:</t>
  </si>
  <si>
    <t xml:space="preserve">               Alienação de Bens Móveis</t>
  </si>
  <si>
    <t xml:space="preserve">               Alienação de Bens Imóveis</t>
  </si>
  <si>
    <t>Origem e Aplicação dos Recursos Obtidos com a Alienação de Ativos</t>
  </si>
  <si>
    <t>AMF - Demonstrativo VI - LRF Artigo 4º  § 2º, IV , alínea "a"</t>
  </si>
  <si>
    <t>Receitas</t>
  </si>
  <si>
    <t>RECEITAS PREVIDENCIÁRIAS - RPPS (Exceto Intra-Orçamentárias) (I)</t>
  </si>
  <si>
    <t xml:space="preserve">   RECEITAS CORRENTES</t>
  </si>
  <si>
    <t xml:space="preserve">      Receitas de Contribuições dos Segurados</t>
  </si>
  <si>
    <t xml:space="preserve">         Pessoal Civil</t>
  </si>
  <si>
    <t xml:space="preserve">         Pessoal Militar</t>
  </si>
  <si>
    <t xml:space="preserve">      Outras Receitas de Contribuições</t>
  </si>
  <si>
    <t xml:space="preserve">      Receita Patrimonial</t>
  </si>
  <si>
    <t xml:space="preserve">      Receita de Serviços</t>
  </si>
  <si>
    <t xml:space="preserve">      Outras Receitas Correntes</t>
  </si>
  <si>
    <t xml:space="preserve">         Compensação Previdenciária do RGPS para RPPS</t>
  </si>
  <si>
    <t xml:space="preserve">   RECEITAS DE CAPITAL</t>
  </si>
  <si>
    <t xml:space="preserve">       Alienação de Bens, Direitos e Ativos</t>
  </si>
  <si>
    <t xml:space="preserve">       Amortização de Empréstimos</t>
  </si>
  <si>
    <t xml:space="preserve">       Outras Receitas de Capital</t>
  </si>
  <si>
    <t>(-) DEDUÇÕES DA RECEITA</t>
  </si>
  <si>
    <t xml:space="preserve">   (-) DEDUÇÕES DA RECEITA</t>
  </si>
  <si>
    <t>RECEITAS PREVIDENCIÁRIAS - RPPS (Exceto Intra-Orçamentárias) (II)</t>
  </si>
  <si>
    <t xml:space="preserve">      Patronal</t>
  </si>
  <si>
    <t xml:space="preserve">        Pessoal Civil</t>
  </si>
  <si>
    <t xml:space="preserve">        Pessoal Militar</t>
  </si>
  <si>
    <t xml:space="preserve">   Cobertura de Déficit Atuarial</t>
  </si>
  <si>
    <t xml:space="preserve">    Regime de Débitos e Parcelamentos</t>
  </si>
  <si>
    <t xml:space="preserve">  Receita Patrimonial</t>
  </si>
  <si>
    <t xml:space="preserve">  Receita de Serviços</t>
  </si>
  <si>
    <t xml:space="preserve">  Outras Receitas Correntes</t>
  </si>
  <si>
    <t xml:space="preserve"> RECEITAS CORRENTES</t>
  </si>
  <si>
    <t xml:space="preserve"> RECEITAS DE CAPITAL</t>
  </si>
  <si>
    <t>TOTAL DAS RECEITAS PREVIDÊNCIÁRIAS (III) = (I+II)</t>
  </si>
  <si>
    <t>Despesas</t>
  </si>
  <si>
    <t>DESPESAS PREVIDENCIÁRIAS - RPPS (Exceto Intra-Orçamentárias) (IV)</t>
  </si>
  <si>
    <t>ADMINISTRAÇÃO</t>
  </si>
  <si>
    <t xml:space="preserve">  ADMINISTRAÇÃO</t>
  </si>
  <si>
    <t xml:space="preserve">         Despesas Correntes</t>
  </si>
  <si>
    <t xml:space="preserve">         Despesas de Capital</t>
  </si>
  <si>
    <t>PREVIDÊNCIA</t>
  </si>
  <si>
    <t xml:space="preserve">   Pessoal Civil</t>
  </si>
  <si>
    <t xml:space="preserve">   Pessoal Militar</t>
  </si>
  <si>
    <t xml:space="preserve">      Outras Despesas Previdenciárias</t>
  </si>
  <si>
    <t xml:space="preserve">       Despesas Correntes</t>
  </si>
  <si>
    <t xml:space="preserve">       Despesas de Capital</t>
  </si>
  <si>
    <t>TOTAL DAS DESPESAS PREVIDENCIÁRIAS (VI)=(IV+V)</t>
  </si>
  <si>
    <t>APORTES DE RECURSOS PARA REGIME PRÓPRIO DE PREVIDÊNCIA DO SERVIDOR</t>
  </si>
  <si>
    <t>TOTAL DOS APORTES PARA RPPS</t>
  </si>
  <si>
    <t xml:space="preserve">   Plano Financeiro</t>
  </si>
  <si>
    <t xml:space="preserve">      Recursos para Cobertura de Insuficiências Financeiras</t>
  </si>
  <si>
    <t xml:space="preserve">      Recursos para Formação de Reserva</t>
  </si>
  <si>
    <t xml:space="preserve">      Outros Aportes para RPPS</t>
  </si>
  <si>
    <t xml:space="preserve">  Plano Previdenciário</t>
  </si>
  <si>
    <t xml:space="preserve">     Recursos para Cobertura de Déficit Financeiro</t>
  </si>
  <si>
    <t xml:space="preserve">     Recursos para Cobertura de Déficit Atuarial</t>
  </si>
  <si>
    <t xml:space="preserve">     Outros Aportes para RPPS</t>
  </si>
  <si>
    <t>RESERVA ORÇAMENTÁRIA DO RPPS</t>
  </si>
  <si>
    <t>BENS E DIREITOS DO RPPS</t>
  </si>
  <si>
    <t>Total</t>
  </si>
  <si>
    <t>AMF - Artigo 4º  § 2º, V  da LRF</t>
  </si>
  <si>
    <t>Valor Previsto 2010</t>
  </si>
  <si>
    <t>Aumento Permanente da Receita</t>
  </si>
  <si>
    <r>
      <t xml:space="preserve">(-) </t>
    </r>
    <r>
      <rPr>
        <sz val="10"/>
        <rFont val="Arial"/>
        <family val="0"/>
      </rPr>
      <t>Transferências Constitucionais</t>
    </r>
  </si>
  <si>
    <t>(-) Transferências ao Fundeb</t>
  </si>
  <si>
    <t>Redução Permanente de Despesa (II)</t>
  </si>
  <si>
    <t>Margem Bruta (III)=(I+II)</t>
  </si>
  <si>
    <t>Saldo Utilizado na Margem Bruta (IV)</t>
  </si>
  <si>
    <t>Margem Líquida de Expansão de DOCC (V) =(III-IV)</t>
  </si>
  <si>
    <t xml:space="preserve">     Novas DOCC</t>
  </si>
  <si>
    <t xml:space="preserve">     Novas DOCC geradas por PPP</t>
  </si>
  <si>
    <t>AMF- Demonstrativo I Artigo 4 , § Iº  da LRF</t>
  </si>
  <si>
    <t>(b/PIB)</t>
  </si>
  <si>
    <t>(c/PIB)</t>
  </si>
  <si>
    <t>(c)=(b-a)</t>
  </si>
  <si>
    <t>AMF - Demonstrativo III - Artigo 4º  § 2º, II  da LRF</t>
  </si>
  <si>
    <t>Evolução do Patrimônio Líquido</t>
  </si>
  <si>
    <t>Patrimônio</t>
  </si>
  <si>
    <t>Lucros ou Prejuízos Acumulados</t>
  </si>
  <si>
    <t>Receitas de Capital - Alienação de Ativos (I)</t>
  </si>
  <si>
    <r>
      <t xml:space="preserve">2006 </t>
    </r>
    <r>
      <rPr>
        <sz val="10"/>
        <color indexed="9"/>
        <rFont val="Arial"/>
        <family val="2"/>
      </rPr>
      <t xml:space="preserve"> ( c )</t>
    </r>
  </si>
  <si>
    <t>2008 ( a )</t>
  </si>
  <si>
    <t>2007( b )</t>
  </si>
  <si>
    <t>2008 ( d)</t>
  </si>
  <si>
    <t>2007(e)</t>
  </si>
  <si>
    <r>
      <t xml:space="preserve">2006 </t>
    </r>
    <r>
      <rPr>
        <sz val="10"/>
        <color indexed="9"/>
        <rFont val="Arial"/>
        <family val="2"/>
      </rPr>
      <t xml:space="preserve"> ( f )</t>
    </r>
  </si>
  <si>
    <t>2007                         (h)=Ib-Iie)+IIIi)</t>
  </si>
  <si>
    <t>2008                         (g)=(Ia-Iid)+IIIh)</t>
  </si>
  <si>
    <t>2006                              (i)=(Ic-IIf)</t>
  </si>
  <si>
    <t xml:space="preserve">         Outras Receitas Correntes</t>
  </si>
  <si>
    <t xml:space="preserve">   Receitas de Contribuições</t>
  </si>
  <si>
    <t xml:space="preserve">         Demais Despesas Previdenciárias</t>
  </si>
  <si>
    <t>DESPESAS PREVIDENCIÁRIAS - RPPS ( Intra-Orçamentárias) (V)</t>
  </si>
  <si>
    <t>RESULTADO DAS DESPESAS PREVIDENCIÁRIAS (VI)=(IV+V)</t>
  </si>
  <si>
    <t>2007</t>
  </si>
  <si>
    <t>Saldo Final do Aumento Permanente de Receita (I)</t>
  </si>
  <si>
    <t>Anexo III - Lei nº. 10.791</t>
  </si>
  <si>
    <t>LEI DE DIRETRIZES ORÇAMENTÁRIAS - 2010</t>
  </si>
  <si>
    <t>Obrigatórias de Caráter Continuado</t>
  </si>
  <si>
    <t>Margem de Expansão das Despesas</t>
  </si>
  <si>
    <t xml:space="preserve">Receitas e Despesas Previdenciárias do </t>
  </si>
  <si>
    <t>Regime Próprio de Previdência dos Servidores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</si>
</sst>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[$-416]dddd\,\ d&quot; de &quot;mmmm&quot; de &quot;yyyy"/>
    <numFmt numFmtId="185" formatCode="&quot;R$ &quot;#,##0.0_);[Red]\(&quot;R$ &quot;#,##0.0\)"/>
    <numFmt numFmtId="186" formatCode="&quot;R$ &quot;#,##0.00"/>
    <numFmt numFmtId="187" formatCode="&quot;R$ &quot;#,##0.000"/>
    <numFmt numFmtId="188" formatCode="&quot;R$ &quot;#,##0.0"/>
    <numFmt numFmtId="189" formatCode="&quot;R$ &quot;#,##0"/>
    <numFmt numFmtId="190" formatCode="&quot;R$ &quot;#,##0;[Red]&quot;R$ &quot;#,##0"/>
    <numFmt numFmtId="191" formatCode="#,##0.000"/>
    <numFmt numFmtId="192" formatCode="#,##0.0"/>
    <numFmt numFmtId="193" formatCode="#,##0.0000"/>
    <numFmt numFmtId="194" formatCode="#,##0.00000"/>
    <numFmt numFmtId="195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double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15" xfId="53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186" fontId="4" fillId="0" borderId="17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 horizont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4" fontId="0" fillId="0" borderId="32" xfId="0" applyNumberForma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4" fillId="0" borderId="32" xfId="0" applyFont="1" applyBorder="1" applyAlignment="1">
      <alignment/>
    </xf>
    <xf numFmtId="0" fontId="0" fillId="0" borderId="18" xfId="0" applyBorder="1" applyAlignment="1">
      <alignment/>
    </xf>
    <xf numFmtId="0" fontId="14" fillId="0" borderId="35" xfId="0" applyFont="1" applyBorder="1" applyAlignment="1">
      <alignment/>
    </xf>
    <xf numFmtId="0" fontId="0" fillId="0" borderId="36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4" fontId="1" fillId="0" borderId="37" xfId="0" applyNumberFormat="1" applyFont="1" applyBorder="1" applyAlignment="1">
      <alignment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1" fillId="0" borderId="18" xfId="53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0" fillId="0" borderId="37" xfId="0" applyFont="1" applyBorder="1" applyAlignment="1">
      <alignment/>
    </xf>
    <xf numFmtId="2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4" fontId="1" fillId="0" borderId="42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8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4" fontId="1" fillId="0" borderId="47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8" xfId="0" applyBorder="1" applyAlignment="1">
      <alignment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11" fillId="34" borderId="16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2" fontId="0" fillId="0" borderId="34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9" xfId="0" applyFont="1" applyBorder="1" applyAlignment="1">
      <alignment/>
    </xf>
    <xf numFmtId="3" fontId="0" fillId="0" borderId="5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191" fontId="0" fillId="0" borderId="51" xfId="0" applyNumberFormat="1" applyBorder="1" applyAlignment="1">
      <alignment horizontal="center"/>
    </xf>
    <xf numFmtId="193" fontId="0" fillId="0" borderId="51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0" fontId="0" fillId="0" borderId="52" xfId="0" applyFont="1" applyBorder="1" applyAlignment="1">
      <alignment/>
    </xf>
    <xf numFmtId="193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4" fontId="0" fillId="0" borderId="54" xfId="0" applyNumberFormat="1" applyBorder="1" applyAlignment="1">
      <alignment horizontal="center"/>
    </xf>
    <xf numFmtId="193" fontId="0" fillId="0" borderId="11" xfId="53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72" fontId="0" fillId="0" borderId="38" xfId="0" applyNumberFormat="1" applyFont="1" applyBorder="1" applyAlignment="1">
      <alignment/>
    </xf>
    <xf numFmtId="193" fontId="0" fillId="0" borderId="39" xfId="53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2" xfId="0" applyFont="1" applyBorder="1" applyAlignment="1">
      <alignment/>
    </xf>
    <xf numFmtId="3" fontId="1" fillId="33" borderId="51" xfId="53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38" xfId="0" applyFont="1" applyBorder="1" applyAlignment="1">
      <alignment/>
    </xf>
    <xf numFmtId="3" fontId="1" fillId="33" borderId="56" xfId="53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1" fillId="0" borderId="47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1" fillId="0" borderId="47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5" xfId="53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3" fontId="1" fillId="0" borderId="57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7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33" borderId="5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6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left"/>
    </xf>
    <xf numFmtId="3" fontId="0" fillId="0" borderId="54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11" fillId="33" borderId="62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65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1" fillId="33" borderId="66" xfId="0" applyFont="1" applyFill="1" applyBorder="1" applyAlignment="1">
      <alignment horizontal="center"/>
    </xf>
    <xf numFmtId="0" fontId="11" fillId="33" borderId="67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/>
    </xf>
    <xf numFmtId="0" fontId="11" fillId="33" borderId="43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57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14" xfId="0" applyFont="1" applyBorder="1" applyAlignment="1">
      <alignment horizontal="justify"/>
    </xf>
    <xf numFmtId="0" fontId="0" fillId="0" borderId="14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26" xfId="0" applyFont="1" applyBorder="1" applyAlignment="1">
      <alignment horizontal="justify"/>
    </xf>
    <xf numFmtId="0" fontId="11" fillId="33" borderId="70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 wrapText="1"/>
    </xf>
    <xf numFmtId="0" fontId="11" fillId="33" borderId="7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3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8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58" xfId="0" applyBorder="1" applyAlignment="1">
      <alignment/>
    </xf>
    <xf numFmtId="0" fontId="0" fillId="0" borderId="75" xfId="0" applyBorder="1" applyAlignment="1">
      <alignment/>
    </xf>
    <xf numFmtId="0" fontId="15" fillId="33" borderId="18" xfId="0" applyFont="1" applyFill="1" applyBorder="1" applyAlignment="1">
      <alignment horizontal="center" wrapText="1"/>
    </xf>
    <xf numFmtId="0" fontId="15" fillId="33" borderId="76" xfId="0" applyFont="1" applyFill="1" applyBorder="1" applyAlignment="1">
      <alignment horizontal="center" wrapText="1"/>
    </xf>
    <xf numFmtId="0" fontId="1" fillId="0" borderId="76" xfId="0" applyFont="1" applyBorder="1" applyAlignment="1">
      <alignment/>
    </xf>
    <xf numFmtId="0" fontId="0" fillId="0" borderId="33" xfId="0" applyBorder="1" applyAlignment="1">
      <alignment/>
    </xf>
    <xf numFmtId="0" fontId="0" fillId="0" borderId="77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61" xfId="0" applyBorder="1" applyAlignment="1">
      <alignment/>
    </xf>
    <xf numFmtId="0" fontId="0" fillId="0" borderId="78" xfId="0" applyBorder="1" applyAlignment="1">
      <alignment/>
    </xf>
    <xf numFmtId="0" fontId="0" fillId="0" borderId="48" xfId="0" applyBorder="1" applyAlignment="1">
      <alignment/>
    </xf>
    <xf numFmtId="0" fontId="0" fillId="0" borderId="79" xfId="0" applyBorder="1" applyAlignment="1">
      <alignment/>
    </xf>
    <xf numFmtId="0" fontId="1" fillId="0" borderId="48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8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0" y="0"/>
          <a:ext cx="1828800" cy="904875"/>
          <a:chOff x="2" y="4"/>
          <a:chExt cx="168" cy="112"/>
        </a:xfrm>
        <a:solidFill>
          <a:srgbClr val="FFFFFF"/>
        </a:solidFill>
      </xdr:grpSpPr>
      <xdr:pic>
        <xdr:nvPicPr>
          <xdr:cNvPr id="2" name="Picture 7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8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1524000</xdr:colOff>
      <xdr:row>4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28575" y="47625"/>
          <a:ext cx="1495425" cy="1543050"/>
          <a:chOff x="2" y="4"/>
          <a:chExt cx="168" cy="112"/>
        </a:xfrm>
        <a:solidFill>
          <a:srgbClr val="FFFFFF"/>
        </a:solidFill>
      </xdr:grpSpPr>
      <xdr:pic>
        <xdr:nvPicPr>
          <xdr:cNvPr id="2" name="Picture 17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8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142875</xdr:colOff>
      <xdr:row>4</xdr:row>
      <xdr:rowOff>19050</xdr:rowOff>
    </xdr:to>
    <xdr:grpSp>
      <xdr:nvGrpSpPr>
        <xdr:cNvPr id="1" name="Group 12"/>
        <xdr:cNvGrpSpPr>
          <a:grpSpLocks/>
        </xdr:cNvGrpSpPr>
      </xdr:nvGrpSpPr>
      <xdr:grpSpPr>
        <a:xfrm>
          <a:off x="19050" y="19050"/>
          <a:ext cx="1724025" cy="914400"/>
          <a:chOff x="2" y="4"/>
          <a:chExt cx="168" cy="112"/>
        </a:xfrm>
        <a:solidFill>
          <a:srgbClr val="FFFFFF"/>
        </a:solidFill>
      </xdr:grpSpPr>
      <xdr:pic>
        <xdr:nvPicPr>
          <xdr:cNvPr id="2" name="Picture 13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4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352425</xdr:colOff>
      <xdr:row>4</xdr:row>
      <xdr:rowOff>9525</xdr:rowOff>
    </xdr:to>
    <xdr:grpSp>
      <xdr:nvGrpSpPr>
        <xdr:cNvPr id="1" name="Group 13"/>
        <xdr:cNvGrpSpPr>
          <a:grpSpLocks/>
        </xdr:cNvGrpSpPr>
      </xdr:nvGrpSpPr>
      <xdr:grpSpPr>
        <a:xfrm>
          <a:off x="28575" y="38100"/>
          <a:ext cx="1724025" cy="1543050"/>
          <a:chOff x="2" y="4"/>
          <a:chExt cx="168" cy="112"/>
        </a:xfrm>
        <a:solidFill>
          <a:srgbClr val="FFFFFF"/>
        </a:solidFill>
      </xdr:grpSpPr>
      <xdr:pic>
        <xdr:nvPicPr>
          <xdr:cNvPr id="2" name="Picture 14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5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209550</xdr:colOff>
      <xdr:row>4</xdr:row>
      <xdr:rowOff>47625</xdr:rowOff>
    </xdr:to>
    <xdr:grpSp>
      <xdr:nvGrpSpPr>
        <xdr:cNvPr id="1" name="Group 13"/>
        <xdr:cNvGrpSpPr>
          <a:grpSpLocks/>
        </xdr:cNvGrpSpPr>
      </xdr:nvGrpSpPr>
      <xdr:grpSpPr>
        <a:xfrm>
          <a:off x="28575" y="38100"/>
          <a:ext cx="1581150" cy="1581150"/>
          <a:chOff x="2" y="4"/>
          <a:chExt cx="168" cy="112"/>
        </a:xfrm>
        <a:solidFill>
          <a:srgbClr val="FFFFFF"/>
        </a:solidFill>
      </xdr:grpSpPr>
      <xdr:pic>
        <xdr:nvPicPr>
          <xdr:cNvPr id="2" name="Picture 14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5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381000</xdr:colOff>
      <xdr:row>4</xdr:row>
      <xdr:rowOff>190500</xdr:rowOff>
    </xdr:to>
    <xdr:grpSp>
      <xdr:nvGrpSpPr>
        <xdr:cNvPr id="1" name="Group 13"/>
        <xdr:cNvGrpSpPr>
          <a:grpSpLocks/>
        </xdr:cNvGrpSpPr>
      </xdr:nvGrpSpPr>
      <xdr:grpSpPr>
        <a:xfrm>
          <a:off x="28575" y="38100"/>
          <a:ext cx="1752600" cy="1695450"/>
          <a:chOff x="2" y="4"/>
          <a:chExt cx="168" cy="112"/>
        </a:xfrm>
        <a:solidFill>
          <a:srgbClr val="FFFFFF"/>
        </a:solidFill>
      </xdr:grpSpPr>
      <xdr:pic>
        <xdr:nvPicPr>
          <xdr:cNvPr id="2" name="Picture 14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5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200025</xdr:colOff>
      <xdr:row>5</xdr:row>
      <xdr:rowOff>0</xdr:rowOff>
    </xdr:to>
    <xdr:grpSp>
      <xdr:nvGrpSpPr>
        <xdr:cNvPr id="1" name="Group 14"/>
        <xdr:cNvGrpSpPr>
          <a:grpSpLocks/>
        </xdr:cNvGrpSpPr>
      </xdr:nvGrpSpPr>
      <xdr:grpSpPr>
        <a:xfrm>
          <a:off x="28575" y="38100"/>
          <a:ext cx="1571625" cy="914400"/>
          <a:chOff x="2" y="4"/>
          <a:chExt cx="168" cy="112"/>
        </a:xfrm>
        <a:solidFill>
          <a:srgbClr val="FFFFFF"/>
        </a:solidFill>
      </xdr:grpSpPr>
      <xdr:pic>
        <xdr:nvPicPr>
          <xdr:cNvPr id="2" name="Picture 15" descr="brasao_color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" y="4"/>
            <a:ext cx="72" cy="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6"/>
          <xdr:cNvSpPr txBox="1">
            <a:spLocks noChangeArrowheads="1"/>
          </xdr:cNvSpPr>
        </xdr:nvSpPr>
        <xdr:spPr>
          <a:xfrm>
            <a:off x="2" y="69"/>
            <a:ext cx="168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Câmara Municipal de Uberaba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O futuro em nossas mãos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25.28125" style="0" customWidth="1"/>
    <col min="2" max="2" width="13.8515625" style="0" customWidth="1"/>
    <col min="3" max="8" width="12.7109375" style="0" customWidth="1"/>
    <col min="9" max="9" width="13.8515625" style="0" bestFit="1" customWidth="1"/>
  </cols>
  <sheetData>
    <row r="1" spans="1:10" ht="18">
      <c r="A1" s="153" t="s">
        <v>148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8" customHeight="1">
      <c r="A2" s="147" t="s">
        <v>149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</row>
    <row r="4" spans="1:10" ht="15.75">
      <c r="A4" s="154" t="s">
        <v>27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15.75">
      <c r="A5" s="37"/>
      <c r="B5" s="37"/>
      <c r="C5" s="37"/>
      <c r="D5" s="37"/>
      <c r="E5" s="37"/>
      <c r="F5" s="37"/>
      <c r="G5" s="37"/>
      <c r="H5" s="42"/>
      <c r="I5" s="42"/>
      <c r="J5" s="42"/>
    </row>
    <row r="6" spans="1:7" ht="18">
      <c r="A6" s="147"/>
      <c r="B6" s="147"/>
      <c r="C6" s="147"/>
      <c r="D6" s="147"/>
      <c r="E6" s="147"/>
      <c r="F6" s="147"/>
      <c r="G6" s="147"/>
    </row>
    <row r="7" spans="1:10" ht="18.75" thickBot="1">
      <c r="A7" s="19"/>
      <c r="B7" s="19"/>
      <c r="C7" s="19"/>
      <c r="D7" s="19"/>
      <c r="E7" s="19"/>
      <c r="F7" s="19"/>
      <c r="J7" s="35">
        <v>1</v>
      </c>
    </row>
    <row r="8" spans="1:10" ht="14.25" thickBot="1" thickTop="1">
      <c r="A8" s="28" t="s">
        <v>123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13.5" thickTop="1">
      <c r="A9" s="148" t="s">
        <v>1</v>
      </c>
      <c r="B9" s="150">
        <v>2010</v>
      </c>
      <c r="C9" s="151"/>
      <c r="D9" s="152"/>
      <c r="E9" s="150">
        <v>2011</v>
      </c>
      <c r="F9" s="151"/>
      <c r="G9" s="152"/>
      <c r="H9" s="151">
        <v>2012</v>
      </c>
      <c r="I9" s="151"/>
      <c r="J9" s="151"/>
    </row>
    <row r="10" spans="1:10" ht="12.75">
      <c r="A10" s="149"/>
      <c r="B10" s="44" t="s">
        <v>0</v>
      </c>
      <c r="C10" s="29" t="s">
        <v>0</v>
      </c>
      <c r="D10" s="45" t="s">
        <v>8</v>
      </c>
      <c r="E10" s="44" t="s">
        <v>0</v>
      </c>
      <c r="F10" s="29" t="s">
        <v>0</v>
      </c>
      <c r="G10" s="45" t="s">
        <v>8</v>
      </c>
      <c r="H10" s="29" t="s">
        <v>0</v>
      </c>
      <c r="I10" s="29" t="s">
        <v>0</v>
      </c>
      <c r="J10" s="41" t="s">
        <v>8</v>
      </c>
    </row>
    <row r="11" spans="1:10" ht="12.75">
      <c r="A11" s="149"/>
      <c r="B11" s="46" t="s">
        <v>5</v>
      </c>
      <c r="C11" s="31" t="s">
        <v>7</v>
      </c>
      <c r="D11" s="36" t="s">
        <v>9</v>
      </c>
      <c r="E11" s="46" t="s">
        <v>5</v>
      </c>
      <c r="F11" s="31" t="s">
        <v>7</v>
      </c>
      <c r="G11" s="36" t="s">
        <v>124</v>
      </c>
      <c r="H11" s="31" t="s">
        <v>5</v>
      </c>
      <c r="I11" s="31" t="s">
        <v>7</v>
      </c>
      <c r="J11" s="27" t="s">
        <v>125</v>
      </c>
    </row>
    <row r="12" spans="1:10" ht="12.75">
      <c r="A12" s="149"/>
      <c r="B12" s="47" t="s">
        <v>6</v>
      </c>
      <c r="C12" s="30"/>
      <c r="D12" s="48" t="s">
        <v>10</v>
      </c>
      <c r="E12" s="47" t="s">
        <v>25</v>
      </c>
      <c r="F12" s="30"/>
      <c r="G12" s="48" t="s">
        <v>10</v>
      </c>
      <c r="H12" s="30" t="s">
        <v>26</v>
      </c>
      <c r="I12" s="30"/>
      <c r="J12" s="32" t="s">
        <v>10</v>
      </c>
    </row>
    <row r="13" spans="1:10" ht="19.5" customHeight="1">
      <c r="A13" s="43" t="s">
        <v>11</v>
      </c>
      <c r="B13" s="100">
        <f>(C13)+C13*5%</f>
        <v>599797225.9125</v>
      </c>
      <c r="C13" s="101">
        <v>571235453.25</v>
      </c>
      <c r="D13" s="49">
        <f>((B13/C13)-1)*100</f>
        <v>5.000000000000004</v>
      </c>
      <c r="E13" s="100">
        <f>(B13)+B13*5%</f>
        <v>629787087.208125</v>
      </c>
      <c r="F13" s="101">
        <v>571235453</v>
      </c>
      <c r="G13" s="49">
        <f>((E13/F13)-1)*100</f>
        <v>10.250000048250673</v>
      </c>
      <c r="H13" s="102">
        <f>(E13)+E13*5%</f>
        <v>661276441.5685313</v>
      </c>
      <c r="I13" s="101">
        <f>F13</f>
        <v>571235453</v>
      </c>
      <c r="J13" s="49">
        <f>((H13/I13)-1)*100</f>
        <v>15.76250005066322</v>
      </c>
    </row>
    <row r="14" spans="1:10" ht="19.5" customHeight="1">
      <c r="A14" s="33" t="s">
        <v>12</v>
      </c>
      <c r="B14" s="100">
        <f aca="true" t="shared" si="0" ref="B14:B20">(C14)+C14*5%</f>
        <v>509006733.9</v>
      </c>
      <c r="C14" s="101">
        <v>484768318</v>
      </c>
      <c r="D14" s="49">
        <f aca="true" t="shared" si="1" ref="D14:D20">((B14/C14)-1)*100</f>
        <v>5.000000000000004</v>
      </c>
      <c r="E14" s="100">
        <f aca="true" t="shared" si="2" ref="E14:E20">(B14)+(B14*5%)</f>
        <v>534457070.59499997</v>
      </c>
      <c r="F14" s="101">
        <f>C14</f>
        <v>484768318</v>
      </c>
      <c r="G14" s="49">
        <f aca="true" t="shared" si="3" ref="G14:G20">((E14/F14)-1)*100</f>
        <v>10.250000000000004</v>
      </c>
      <c r="H14" s="102">
        <f>(E14)+E14*5%</f>
        <v>561179924.12475</v>
      </c>
      <c r="I14" s="101">
        <f>F14</f>
        <v>484768318</v>
      </c>
      <c r="J14" s="49">
        <f aca="true" t="shared" si="4" ref="J14:J20">((H14/I14)-1)*100</f>
        <v>15.762500000000014</v>
      </c>
    </row>
    <row r="15" spans="1:10" ht="19.5" customHeight="1">
      <c r="A15" s="33" t="s">
        <v>13</v>
      </c>
      <c r="B15" s="100">
        <f t="shared" si="0"/>
        <v>599797225.65</v>
      </c>
      <c r="C15" s="101">
        <v>571235453</v>
      </c>
      <c r="D15" s="49">
        <f t="shared" si="1"/>
        <v>5.000000000000004</v>
      </c>
      <c r="E15" s="100">
        <f t="shared" si="2"/>
        <v>629787086.9325</v>
      </c>
      <c r="F15" s="101">
        <v>571235453</v>
      </c>
      <c r="G15" s="49">
        <f t="shared" si="3"/>
        <v>10.250000000000004</v>
      </c>
      <c r="H15" s="102">
        <f aca="true" t="shared" si="5" ref="H15:H20">(E15)+E15*5%</f>
        <v>661276441.279125</v>
      </c>
      <c r="I15" s="101">
        <v>571235453</v>
      </c>
      <c r="J15" s="49">
        <f t="shared" si="4"/>
        <v>15.76249999999999</v>
      </c>
    </row>
    <row r="16" spans="1:10" ht="19.5" customHeight="1">
      <c r="A16" s="33" t="s">
        <v>14</v>
      </c>
      <c r="B16" s="100">
        <f t="shared" si="0"/>
        <v>581650381.4835</v>
      </c>
      <c r="C16" s="101">
        <f>C15-11998152.38-5284556.35</f>
        <v>553952744.27</v>
      </c>
      <c r="D16" s="49">
        <f t="shared" si="1"/>
        <v>5.000000000000004</v>
      </c>
      <c r="E16" s="100">
        <f t="shared" si="2"/>
        <v>610732900.557675</v>
      </c>
      <c r="F16" s="101">
        <f>F15-11998152.38-5284556.35</f>
        <v>553952744.27</v>
      </c>
      <c r="G16" s="49">
        <f t="shared" si="3"/>
        <v>10.250000000000004</v>
      </c>
      <c r="H16" s="102">
        <f t="shared" si="5"/>
        <v>641269545.5855588</v>
      </c>
      <c r="I16" s="101">
        <f>I15-11998152.38-5284556.35</f>
        <v>553952744.27</v>
      </c>
      <c r="J16" s="49">
        <f t="shared" si="4"/>
        <v>15.762500000000014</v>
      </c>
    </row>
    <row r="17" spans="1:10" ht="19.5" customHeight="1">
      <c r="A17" s="33" t="s">
        <v>15</v>
      </c>
      <c r="B17" s="100">
        <f t="shared" si="0"/>
        <v>-72643647.58349998</v>
      </c>
      <c r="C17" s="101">
        <f>C14-C16</f>
        <v>-69184426.26999998</v>
      </c>
      <c r="D17" s="49">
        <f t="shared" si="1"/>
        <v>5.000000000000004</v>
      </c>
      <c r="E17" s="100">
        <f t="shared" si="2"/>
        <v>-76275829.96267498</v>
      </c>
      <c r="F17" s="101">
        <f>F14-F16</f>
        <v>-69184426.26999998</v>
      </c>
      <c r="G17" s="49">
        <f t="shared" si="3"/>
        <v>10.250000000000004</v>
      </c>
      <c r="H17" s="102">
        <f t="shared" si="5"/>
        <v>-80089621.46080872</v>
      </c>
      <c r="I17" s="101">
        <f>I14-I16</f>
        <v>-69184426.26999998</v>
      </c>
      <c r="J17" s="49">
        <f t="shared" si="4"/>
        <v>15.76249999999999</v>
      </c>
    </row>
    <row r="18" spans="1:10" ht="18" customHeight="1">
      <c r="A18" s="33" t="s">
        <v>16</v>
      </c>
      <c r="B18" s="100">
        <f t="shared" si="0"/>
        <v>2978640.903</v>
      </c>
      <c r="C18" s="101">
        <v>2836800.86</v>
      </c>
      <c r="D18" s="49">
        <f t="shared" si="1"/>
        <v>5.000000000000004</v>
      </c>
      <c r="E18" s="100">
        <f t="shared" si="2"/>
        <v>3127572.94815</v>
      </c>
      <c r="F18" s="101">
        <v>2836800.86</v>
      </c>
      <c r="G18" s="49">
        <f t="shared" si="3"/>
        <v>10.250000000000004</v>
      </c>
      <c r="H18" s="102">
        <f t="shared" si="5"/>
        <v>3283951.5955575</v>
      </c>
      <c r="I18" s="101">
        <v>2836800.86</v>
      </c>
      <c r="J18" s="49">
        <f t="shared" si="4"/>
        <v>15.762500000000014</v>
      </c>
    </row>
    <row r="19" spans="1:10" ht="19.5" customHeight="1">
      <c r="A19" s="50" t="s">
        <v>17</v>
      </c>
      <c r="B19" s="100">
        <f t="shared" si="0"/>
        <v>76797822.99</v>
      </c>
      <c r="C19" s="103">
        <v>73140783.8</v>
      </c>
      <c r="D19" s="49">
        <f t="shared" si="1"/>
        <v>5.000000000000004</v>
      </c>
      <c r="E19" s="100">
        <f t="shared" si="2"/>
        <v>80637714.13949999</v>
      </c>
      <c r="F19" s="103">
        <v>73140783.8</v>
      </c>
      <c r="G19" s="49">
        <f t="shared" si="3"/>
        <v>10.250000000000004</v>
      </c>
      <c r="H19" s="102">
        <f t="shared" si="5"/>
        <v>84669599.84647499</v>
      </c>
      <c r="I19" s="103">
        <v>73140783.8</v>
      </c>
      <c r="J19" s="49">
        <f t="shared" si="4"/>
        <v>15.76249999999999</v>
      </c>
    </row>
    <row r="20" spans="1:10" ht="19.5" customHeight="1">
      <c r="A20" s="51" t="s">
        <v>18</v>
      </c>
      <c r="B20" s="100">
        <f t="shared" si="0"/>
        <v>31681718.7225</v>
      </c>
      <c r="C20" s="104">
        <v>30173065.45</v>
      </c>
      <c r="D20" s="49">
        <f t="shared" si="1"/>
        <v>5.000000000000004</v>
      </c>
      <c r="E20" s="100">
        <f t="shared" si="2"/>
        <v>33265804.658625</v>
      </c>
      <c r="F20" s="104">
        <v>30173065.45</v>
      </c>
      <c r="G20" s="49">
        <f t="shared" si="3"/>
        <v>10.250000000000004</v>
      </c>
      <c r="H20" s="102">
        <f t="shared" si="5"/>
        <v>34929094.89155625</v>
      </c>
      <c r="I20" s="104">
        <v>30173065.45</v>
      </c>
      <c r="J20" s="49">
        <f t="shared" si="4"/>
        <v>15.76249999999999</v>
      </c>
    </row>
    <row r="21" spans="1:10" ht="18" customHeight="1">
      <c r="A21" s="52" t="s">
        <v>19</v>
      </c>
      <c r="B21" s="53"/>
      <c r="C21" s="53"/>
      <c r="D21" s="53"/>
      <c r="E21" s="53"/>
      <c r="F21" s="53"/>
      <c r="G21" s="53"/>
      <c r="H21" s="53"/>
      <c r="I21" s="53"/>
      <c r="J21" s="53"/>
    </row>
    <row r="30" ht="15">
      <c r="B30" s="5"/>
    </row>
  </sheetData>
  <sheetProtection/>
  <mergeCells count="9">
    <mergeCell ref="A6:G6"/>
    <mergeCell ref="A9:A12"/>
    <mergeCell ref="B9:D9"/>
    <mergeCell ref="E9:G9"/>
    <mergeCell ref="H9:J9"/>
    <mergeCell ref="A1:J1"/>
    <mergeCell ref="A4:J4"/>
    <mergeCell ref="A2:J2"/>
    <mergeCell ref="A3:J3"/>
  </mergeCells>
  <printOptions horizontalCentered="1"/>
  <pageMargins left="0.3937007874015748" right="0.3937007874015748" top="0.68" bottom="0.5905511811023623" header="0.5118110236220472" footer="0.5118110236220472"/>
  <pageSetup firstPageNumber="16" useFirstPageNumber="1" horizontalDpi="600" verticalDpi="600" orientation="landscape" paperSize="9" r:id="rId2"/>
  <headerFooter alignWithMargins="0">
    <oddHeader>&amp;Rfls.&amp;P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Normal="75" zoomScaleSheetLayoutView="100" zoomScalePageLayoutView="0" workbookViewId="0" topLeftCell="A4">
      <selection activeCell="A13" sqref="A13:D13"/>
    </sheetView>
  </sheetViews>
  <sheetFormatPr defaultColWidth="9.140625" defaultRowHeight="12.75"/>
  <cols>
    <col min="1" max="1" width="25.28125" style="0" customWidth="1"/>
    <col min="2" max="2" width="13.8515625" style="0" customWidth="1"/>
    <col min="3" max="8" width="12.7109375" style="0" customWidth="1"/>
    <col min="9" max="9" width="11.00390625" style="0" customWidth="1"/>
  </cols>
  <sheetData>
    <row r="1" spans="1:9" ht="18">
      <c r="A1" s="153" t="s">
        <v>148</v>
      </c>
      <c r="B1" s="153"/>
      <c r="C1" s="153"/>
      <c r="D1" s="153"/>
      <c r="E1" s="153"/>
      <c r="F1" s="153"/>
      <c r="G1" s="153"/>
      <c r="H1" s="153"/>
      <c r="I1" s="153"/>
    </row>
    <row r="2" spans="1:9" ht="72">
      <c r="A2" s="147" t="s">
        <v>149</v>
      </c>
      <c r="B2" s="147"/>
      <c r="C2" s="147"/>
      <c r="D2" s="147"/>
      <c r="E2" s="147"/>
      <c r="F2" s="147"/>
      <c r="G2" s="147"/>
      <c r="H2" s="147"/>
      <c r="I2" s="147"/>
    </row>
    <row r="3" spans="1:9" ht="15.75">
      <c r="A3" s="154" t="s">
        <v>38</v>
      </c>
      <c r="B3" s="154"/>
      <c r="C3" s="154"/>
      <c r="D3" s="154"/>
      <c r="E3" s="154"/>
      <c r="F3" s="154"/>
      <c r="G3" s="154"/>
      <c r="H3" s="154"/>
      <c r="I3" s="154"/>
    </row>
    <row r="4" spans="1:9" ht="18" customHeight="1">
      <c r="A4" s="154" t="s">
        <v>20</v>
      </c>
      <c r="B4" s="154"/>
      <c r="C4" s="154"/>
      <c r="D4" s="154"/>
      <c r="E4" s="154"/>
      <c r="F4" s="154"/>
      <c r="G4" s="154"/>
      <c r="H4" s="154"/>
      <c r="I4" s="154"/>
    </row>
    <row r="5" spans="1:7" s="42" customFormat="1" ht="15" customHeight="1">
      <c r="A5" s="37"/>
      <c r="B5" s="37"/>
      <c r="C5" s="37"/>
      <c r="D5" s="37"/>
      <c r="E5" s="37"/>
      <c r="F5" s="37"/>
      <c r="G5" s="37"/>
    </row>
    <row r="6" spans="1:9" ht="18" customHeight="1" thickBot="1">
      <c r="A6" s="19"/>
      <c r="B6" s="19"/>
      <c r="C6" s="19"/>
      <c r="D6" s="19"/>
      <c r="E6" s="19"/>
      <c r="F6" s="19"/>
      <c r="G6" s="34"/>
      <c r="H6" s="34"/>
      <c r="I6" s="35">
        <v>1</v>
      </c>
    </row>
    <row r="7" spans="1:9" ht="14.25" thickBot="1" thickTop="1">
      <c r="A7" s="155" t="s">
        <v>21</v>
      </c>
      <c r="B7" s="155"/>
      <c r="C7" s="155"/>
      <c r="D7" s="155"/>
      <c r="E7" s="155"/>
      <c r="F7" s="155"/>
      <c r="G7" s="155"/>
      <c r="H7" s="155"/>
      <c r="I7" s="155"/>
    </row>
    <row r="8" spans="1:9" ht="13.5" thickTop="1">
      <c r="A8" s="148" t="s">
        <v>1</v>
      </c>
      <c r="B8" s="150">
        <v>2008</v>
      </c>
      <c r="C8" s="151"/>
      <c r="D8" s="158" t="s">
        <v>8</v>
      </c>
      <c r="E8" s="150" t="s">
        <v>22</v>
      </c>
      <c r="F8" s="151"/>
      <c r="G8" s="158" t="s">
        <v>8</v>
      </c>
      <c r="H8" s="170" t="s">
        <v>2</v>
      </c>
      <c r="I8" s="171"/>
    </row>
    <row r="9" spans="1:9" ht="12.75">
      <c r="A9" s="149"/>
      <c r="B9" s="161" t="s">
        <v>6</v>
      </c>
      <c r="C9" s="162"/>
      <c r="D9" s="159"/>
      <c r="E9" s="161" t="s">
        <v>23</v>
      </c>
      <c r="F9" s="162"/>
      <c r="G9" s="159"/>
      <c r="H9" s="40" t="s">
        <v>0</v>
      </c>
      <c r="I9" s="38" t="s">
        <v>3</v>
      </c>
    </row>
    <row r="10" spans="1:9" ht="12.75">
      <c r="A10" s="149"/>
      <c r="B10" s="163"/>
      <c r="C10" s="164"/>
      <c r="D10" s="159"/>
      <c r="E10" s="163"/>
      <c r="F10" s="164"/>
      <c r="G10" s="159"/>
      <c r="H10" s="40" t="s">
        <v>126</v>
      </c>
      <c r="I10" s="38" t="s">
        <v>24</v>
      </c>
    </row>
    <row r="11" spans="1:9" ht="12.75">
      <c r="A11" s="149"/>
      <c r="B11" s="165"/>
      <c r="C11" s="166"/>
      <c r="D11" s="160"/>
      <c r="E11" s="165"/>
      <c r="F11" s="166"/>
      <c r="G11" s="160"/>
      <c r="H11" s="40"/>
      <c r="I11" s="38"/>
    </row>
    <row r="12" spans="1:9" ht="19.5" customHeight="1">
      <c r="A12" s="43" t="s">
        <v>11</v>
      </c>
      <c r="B12" s="167">
        <v>492866008.56</v>
      </c>
      <c r="C12" s="168"/>
      <c r="D12" s="105"/>
      <c r="E12" s="167">
        <v>424533067.13</v>
      </c>
      <c r="F12" s="168"/>
      <c r="G12" s="106"/>
      <c r="H12" s="107">
        <f>E12-B12</f>
        <v>-68332941.43</v>
      </c>
      <c r="I12" s="39">
        <f>H12/B12*100</f>
        <v>-13.864405384669851</v>
      </c>
    </row>
    <row r="13" spans="1:9" ht="19.5" customHeight="1">
      <c r="A13" s="33" t="s">
        <v>12</v>
      </c>
      <c r="B13" s="167">
        <v>380905947.87</v>
      </c>
      <c r="C13" s="168"/>
      <c r="D13" s="105"/>
      <c r="E13" s="167">
        <v>380781159.38</v>
      </c>
      <c r="F13" s="168"/>
      <c r="G13" s="106"/>
      <c r="H13" s="107">
        <f aca="true" t="shared" si="0" ref="H13:H19">E13-B13</f>
        <v>-124788.49000000954</v>
      </c>
      <c r="I13" s="39">
        <f aca="true" t="shared" si="1" ref="I13:I19">H13/B13*100</f>
        <v>-0.032760971756366164</v>
      </c>
    </row>
    <row r="14" spans="1:9" ht="19.5" customHeight="1">
      <c r="A14" s="33" t="s">
        <v>13</v>
      </c>
      <c r="B14" s="167">
        <v>492866008.56</v>
      </c>
      <c r="C14" s="168"/>
      <c r="D14" s="105"/>
      <c r="E14" s="167">
        <v>397042024.07</v>
      </c>
      <c r="F14" s="168"/>
      <c r="G14" s="106"/>
      <c r="H14" s="107">
        <f t="shared" si="0"/>
        <v>-95823984.49000001</v>
      </c>
      <c r="I14" s="39">
        <f t="shared" si="1"/>
        <v>-19.44219784398759</v>
      </c>
    </row>
    <row r="15" spans="1:9" ht="19.5" customHeight="1">
      <c r="A15" s="33" t="s">
        <v>14</v>
      </c>
      <c r="B15" s="167">
        <f>492866008.56-277857.62-7602431.78</f>
        <v>484985719.16</v>
      </c>
      <c r="C15" s="168"/>
      <c r="D15" s="105"/>
      <c r="E15" s="167">
        <f>436405006.09-39362982.02-3178709.2+74077.1-10431144.38+155946.38</f>
        <v>383662193.97</v>
      </c>
      <c r="F15" s="168"/>
      <c r="G15" s="106"/>
      <c r="H15" s="107">
        <f t="shared" si="0"/>
        <v>-101323525.19</v>
      </c>
      <c r="I15" s="39">
        <f t="shared" si="1"/>
        <v>-20.892063660244126</v>
      </c>
    </row>
    <row r="16" spans="1:9" ht="19.5" customHeight="1">
      <c r="A16" s="33" t="s">
        <v>15</v>
      </c>
      <c r="B16" s="167">
        <f>B13-B15</f>
        <v>-104079771.29000002</v>
      </c>
      <c r="C16" s="168"/>
      <c r="D16" s="105"/>
      <c r="E16" s="167">
        <f>E13-E15</f>
        <v>-2881034.5900000334</v>
      </c>
      <c r="F16" s="168"/>
      <c r="G16" s="106"/>
      <c r="H16" s="107">
        <f t="shared" si="0"/>
        <v>101198736.69999999</v>
      </c>
      <c r="I16" s="39">
        <f t="shared" si="1"/>
        <v>-97.23189765475892</v>
      </c>
    </row>
    <row r="17" spans="1:9" ht="18" customHeight="1">
      <c r="A17" s="33" t="s">
        <v>16</v>
      </c>
      <c r="B17" s="167">
        <v>2836800.86</v>
      </c>
      <c r="C17" s="169"/>
      <c r="D17" s="105"/>
      <c r="E17" s="167">
        <v>2836801</v>
      </c>
      <c r="F17" s="169"/>
      <c r="G17" s="106"/>
      <c r="H17" s="107">
        <f t="shared" si="0"/>
        <v>0.14000000013038516</v>
      </c>
      <c r="I17" s="39">
        <f t="shared" si="1"/>
        <v>4.9351366923367745E-06</v>
      </c>
    </row>
    <row r="18" spans="1:9" ht="19.5" customHeight="1">
      <c r="A18" s="50" t="s">
        <v>17</v>
      </c>
      <c r="B18" s="167">
        <v>73140784</v>
      </c>
      <c r="C18" s="168"/>
      <c r="D18" s="105"/>
      <c r="E18" s="167">
        <v>73140784</v>
      </c>
      <c r="F18" s="168"/>
      <c r="G18" s="106"/>
      <c r="H18" s="107">
        <f t="shared" si="0"/>
        <v>0</v>
      </c>
      <c r="I18" s="39">
        <f t="shared" si="1"/>
        <v>0</v>
      </c>
    </row>
    <row r="19" spans="1:9" ht="19.5" customHeight="1">
      <c r="A19" s="51" t="s">
        <v>18</v>
      </c>
      <c r="B19" s="156">
        <v>30173065.45</v>
      </c>
      <c r="C19" s="157"/>
      <c r="D19" s="105"/>
      <c r="E19" s="156">
        <v>30173065.45</v>
      </c>
      <c r="F19" s="157"/>
      <c r="G19" s="109"/>
      <c r="H19" s="110">
        <f t="shared" si="0"/>
        <v>0</v>
      </c>
      <c r="I19" s="111">
        <f t="shared" si="1"/>
        <v>0</v>
      </c>
    </row>
    <row r="20" spans="1:9" ht="18" customHeight="1">
      <c r="A20" s="52" t="s">
        <v>19</v>
      </c>
      <c r="B20" s="53"/>
      <c r="C20" s="53"/>
      <c r="D20" s="53"/>
      <c r="E20" s="53"/>
      <c r="F20" s="42"/>
      <c r="G20" s="42"/>
      <c r="H20" s="42"/>
      <c r="I20" s="42"/>
    </row>
    <row r="29" ht="15">
      <c r="B29" s="5"/>
    </row>
  </sheetData>
  <sheetProtection/>
  <mergeCells count="29">
    <mergeCell ref="A1:I1"/>
    <mergeCell ref="A2:I2"/>
    <mergeCell ref="A3:I3"/>
    <mergeCell ref="A4:I4"/>
    <mergeCell ref="A8:A11"/>
    <mergeCell ref="B14:C14"/>
    <mergeCell ref="B15:C15"/>
    <mergeCell ref="B16:C16"/>
    <mergeCell ref="D8:D11"/>
    <mergeCell ref="B17:C17"/>
    <mergeCell ref="B8:C8"/>
    <mergeCell ref="B9:C11"/>
    <mergeCell ref="H8:I8"/>
    <mergeCell ref="B12:C12"/>
    <mergeCell ref="B13:C13"/>
    <mergeCell ref="E14:F14"/>
    <mergeCell ref="E15:F15"/>
    <mergeCell ref="B18:C18"/>
    <mergeCell ref="E18:F18"/>
    <mergeCell ref="A7:I7"/>
    <mergeCell ref="B19:C19"/>
    <mergeCell ref="E8:F8"/>
    <mergeCell ref="G8:G11"/>
    <mergeCell ref="E9:F11"/>
    <mergeCell ref="E12:F12"/>
    <mergeCell ref="E13:F13"/>
    <mergeCell ref="E16:F16"/>
    <mergeCell ref="E17:F17"/>
    <mergeCell ref="E19:F19"/>
  </mergeCells>
  <printOptions horizontalCentered="1"/>
  <pageMargins left="0.3937007874015748" right="0.3937007874015748" top="0.7" bottom="0.5905511811023623" header="0.5118110236220472" footer="0.5118110236220472"/>
  <pageSetup firstPageNumber="17" useFirstPageNumber="1" horizontalDpi="600" verticalDpi="600" orientation="landscape" paperSize="9" r:id="rId2"/>
  <headerFooter alignWithMargins="0">
    <oddHeader>&amp;Rfls.&amp;P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24.00390625" style="0" customWidth="1"/>
    <col min="2" max="4" width="12.7109375" style="0" customWidth="1"/>
    <col min="5" max="6" width="13.7109375" style="0" bestFit="1" customWidth="1"/>
    <col min="7" max="7" width="13.8515625" style="0" bestFit="1" customWidth="1"/>
    <col min="9" max="9" width="13.8515625" style="0" bestFit="1" customWidth="1"/>
    <col min="11" max="11" width="13.8515625" style="0" bestFit="1" customWidth="1"/>
  </cols>
  <sheetData>
    <row r="1" spans="1:12" ht="18">
      <c r="A1" s="153" t="s">
        <v>148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s="42" customFormat="1" ht="18" customHeight="1">
      <c r="A2" s="147" t="s">
        <v>149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8" customHeight="1">
      <c r="A3" s="154" t="s">
        <v>38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8" customHeight="1">
      <c r="A4" s="154" t="s">
        <v>28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7" s="42" customFormat="1" ht="18" customHeight="1">
      <c r="A5" s="37"/>
      <c r="B5" s="37"/>
      <c r="C5" s="37"/>
      <c r="D5" s="37"/>
      <c r="E5" s="37"/>
      <c r="F5" s="37"/>
      <c r="G5" s="37"/>
    </row>
    <row r="6" spans="1:12" ht="18" customHeight="1" thickBot="1">
      <c r="A6" s="61"/>
      <c r="B6" s="61"/>
      <c r="C6" s="61"/>
      <c r="D6" s="61"/>
      <c r="E6" s="61"/>
      <c r="F6" s="61"/>
      <c r="G6" s="62"/>
      <c r="L6" s="62">
        <v>1</v>
      </c>
    </row>
    <row r="7" spans="1:12" ht="14.25" thickBot="1" thickTop="1">
      <c r="A7" s="176" t="s">
        <v>127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2" ht="13.5" thickTop="1">
      <c r="A8" s="172" t="s">
        <v>1</v>
      </c>
      <c r="B8" s="173" t="s">
        <v>31</v>
      </c>
      <c r="C8" s="174"/>
      <c r="D8" s="174"/>
      <c r="E8" s="174"/>
      <c r="F8" s="174"/>
      <c r="G8" s="175"/>
      <c r="H8" s="174"/>
      <c r="I8" s="174"/>
      <c r="J8" s="174"/>
      <c r="K8" s="174"/>
      <c r="L8" s="174"/>
    </row>
    <row r="9" spans="1:12" ht="12.75">
      <c r="A9" s="164"/>
      <c r="B9" s="179">
        <v>2007</v>
      </c>
      <c r="C9" s="179">
        <v>2008</v>
      </c>
      <c r="D9" s="179" t="s">
        <v>3</v>
      </c>
      <c r="E9" s="179">
        <v>2009</v>
      </c>
      <c r="F9" s="177" t="s">
        <v>3</v>
      </c>
      <c r="G9" s="181">
        <v>2010</v>
      </c>
      <c r="H9" s="182" t="s">
        <v>3</v>
      </c>
      <c r="I9" s="179">
        <v>2011</v>
      </c>
      <c r="J9" s="179" t="s">
        <v>3</v>
      </c>
      <c r="K9" s="179">
        <v>2012</v>
      </c>
      <c r="L9" s="177" t="s">
        <v>3</v>
      </c>
    </row>
    <row r="10" spans="1:12" ht="12.75">
      <c r="A10" s="166"/>
      <c r="B10" s="180"/>
      <c r="C10" s="180"/>
      <c r="D10" s="180"/>
      <c r="E10" s="180"/>
      <c r="F10" s="178"/>
      <c r="G10" s="160"/>
      <c r="H10" s="183"/>
      <c r="I10" s="180"/>
      <c r="J10" s="180"/>
      <c r="K10" s="180"/>
      <c r="L10" s="178"/>
    </row>
    <row r="11" spans="1:12" s="7" customFormat="1" ht="19.5" customHeight="1">
      <c r="A11" s="145" t="s">
        <v>11</v>
      </c>
      <c r="B11" s="113">
        <v>442671169.2</v>
      </c>
      <c r="C11" s="116">
        <v>492866009</v>
      </c>
      <c r="D11" s="117">
        <f>C11/B11*100-100</f>
        <v>11.339080403793318</v>
      </c>
      <c r="E11" s="116">
        <v>571235453.25</v>
      </c>
      <c r="F11" s="112">
        <f>E11/C11*100-100</f>
        <v>15.900760616259092</v>
      </c>
      <c r="G11" s="123">
        <f>E11+(E11*5%)</f>
        <v>599797225.9125</v>
      </c>
      <c r="H11" s="10">
        <f>G11/E11*100-100</f>
        <v>5</v>
      </c>
      <c r="I11" s="116">
        <f>G11+(G11*5%)</f>
        <v>629787087.208125</v>
      </c>
      <c r="J11" s="10">
        <f aca="true" t="shared" si="0" ref="J11:J18">I11/G11*100-100</f>
        <v>5</v>
      </c>
      <c r="K11" s="116">
        <f>I11+(I11*5%)</f>
        <v>661276441.5685313</v>
      </c>
      <c r="L11" s="10">
        <f aca="true" t="shared" si="1" ref="L11:L18">K11/I11*100-100</f>
        <v>5</v>
      </c>
    </row>
    <row r="12" spans="1:12" ht="19.5" customHeight="1">
      <c r="A12" s="145" t="s">
        <v>12</v>
      </c>
      <c r="B12" s="113">
        <v>343722923.27</v>
      </c>
      <c r="C12" s="116">
        <v>380905948</v>
      </c>
      <c r="D12" s="117">
        <f aca="true" t="shared" si="2" ref="D12:D18">C12/B12*100-100</f>
        <v>10.817732019808332</v>
      </c>
      <c r="E12" s="116">
        <v>484768318</v>
      </c>
      <c r="F12" s="112">
        <f aca="true" t="shared" si="3" ref="F12:F18">E12/C12*100-100</f>
        <v>27.267195628039914</v>
      </c>
      <c r="G12" s="123">
        <f aca="true" t="shared" si="4" ref="G12:G18">E12+(E12*5%)</f>
        <v>509006733.9</v>
      </c>
      <c r="H12" s="10">
        <f aca="true" t="shared" si="5" ref="H12:H18">G12/E12*100-100</f>
        <v>5</v>
      </c>
      <c r="I12" s="116">
        <f aca="true" t="shared" si="6" ref="I12:I18">G12+(G12*5%)</f>
        <v>534457070.59499997</v>
      </c>
      <c r="J12" s="10">
        <f t="shared" si="0"/>
        <v>5</v>
      </c>
      <c r="K12" s="116">
        <f aca="true" t="shared" si="7" ref="K12:K18">I12+(I12*5%)</f>
        <v>561179924.12475</v>
      </c>
      <c r="L12" s="10">
        <f t="shared" si="1"/>
        <v>5</v>
      </c>
    </row>
    <row r="13" spans="1:12" ht="19.5" customHeight="1">
      <c r="A13" s="145" t="s">
        <v>13</v>
      </c>
      <c r="B13" s="113">
        <v>442671169</v>
      </c>
      <c r="C13" s="116">
        <v>492866009</v>
      </c>
      <c r="D13" s="117">
        <f t="shared" si="2"/>
        <v>11.339080454096617</v>
      </c>
      <c r="E13" s="116">
        <v>571235453</v>
      </c>
      <c r="F13" s="112">
        <f t="shared" si="3"/>
        <v>15.900760565535379</v>
      </c>
      <c r="G13" s="123">
        <f t="shared" si="4"/>
        <v>599797225.65</v>
      </c>
      <c r="H13" s="10">
        <f t="shared" si="5"/>
        <v>5</v>
      </c>
      <c r="I13" s="116">
        <f t="shared" si="6"/>
        <v>629787086.9325</v>
      </c>
      <c r="J13" s="10">
        <f t="shared" si="0"/>
        <v>5</v>
      </c>
      <c r="K13" s="116">
        <f t="shared" si="7"/>
        <v>661276441.279125</v>
      </c>
      <c r="L13" s="10">
        <f t="shared" si="1"/>
        <v>5</v>
      </c>
    </row>
    <row r="14" spans="1:12" ht="19.5" customHeight="1">
      <c r="A14" s="145" t="s">
        <v>14</v>
      </c>
      <c r="B14" s="113">
        <f>406745402.21-40168482.32-2960620.88+1170.29-6004036.55+367376.3</f>
        <v>357980809.05</v>
      </c>
      <c r="C14" s="116">
        <v>484985719</v>
      </c>
      <c r="D14" s="117">
        <f t="shared" si="2"/>
        <v>35.47813367064069</v>
      </c>
      <c r="E14" s="116">
        <f>571235453.25-5284556.35-11998152.38</f>
        <v>553952744.52</v>
      </c>
      <c r="F14" s="112">
        <f t="shared" si="3"/>
        <v>14.22042398737105</v>
      </c>
      <c r="G14" s="123">
        <f t="shared" si="4"/>
        <v>581650381.7459999</v>
      </c>
      <c r="H14" s="10">
        <f t="shared" si="5"/>
        <v>4.999999999999986</v>
      </c>
      <c r="I14" s="116">
        <f t="shared" si="6"/>
        <v>610732900.8332999</v>
      </c>
      <c r="J14" s="10">
        <f t="shared" si="0"/>
        <v>4.999999999999986</v>
      </c>
      <c r="K14" s="116">
        <f t="shared" si="7"/>
        <v>641269545.8749648</v>
      </c>
      <c r="L14" s="10">
        <f t="shared" si="1"/>
        <v>5</v>
      </c>
    </row>
    <row r="15" spans="1:12" ht="19.5" customHeight="1">
      <c r="A15" s="145" t="s">
        <v>29</v>
      </c>
      <c r="B15" s="113">
        <f>B12-B14</f>
        <v>-14257885.780000031</v>
      </c>
      <c r="C15" s="116">
        <f>C12-C14</f>
        <v>-104079771</v>
      </c>
      <c r="D15" s="117">
        <f t="shared" si="2"/>
        <v>629.9803954524299</v>
      </c>
      <c r="E15" s="116">
        <f>E12-E14</f>
        <v>-69184426.51999998</v>
      </c>
      <c r="F15" s="112">
        <f t="shared" si="3"/>
        <v>-33.52749928706129</v>
      </c>
      <c r="G15" s="123">
        <f t="shared" si="4"/>
        <v>-72643647.84599999</v>
      </c>
      <c r="H15" s="10">
        <f t="shared" si="5"/>
        <v>5</v>
      </c>
      <c r="I15" s="116">
        <f t="shared" si="6"/>
        <v>-76275830.23829998</v>
      </c>
      <c r="J15" s="10">
        <f t="shared" si="0"/>
        <v>5</v>
      </c>
      <c r="K15" s="116">
        <f t="shared" si="7"/>
        <v>-80089621.75021498</v>
      </c>
      <c r="L15" s="10">
        <f t="shared" si="1"/>
        <v>5</v>
      </c>
    </row>
    <row r="16" spans="1:12" s="7" customFormat="1" ht="19.5" customHeight="1">
      <c r="A16" s="145" t="s">
        <v>16</v>
      </c>
      <c r="B16" s="113">
        <v>8242568.8</v>
      </c>
      <c r="C16" s="116">
        <v>2836801</v>
      </c>
      <c r="D16" s="117">
        <f t="shared" si="2"/>
        <v>-65.58353264822006</v>
      </c>
      <c r="E16" s="116">
        <v>2836801</v>
      </c>
      <c r="F16" s="112">
        <f t="shared" si="3"/>
        <v>0</v>
      </c>
      <c r="G16" s="123">
        <f t="shared" si="4"/>
        <v>2978641.05</v>
      </c>
      <c r="H16" s="10">
        <f t="shared" si="5"/>
        <v>5</v>
      </c>
      <c r="I16" s="116">
        <f t="shared" si="6"/>
        <v>3127573.1025</v>
      </c>
      <c r="J16" s="10">
        <f t="shared" si="0"/>
        <v>5</v>
      </c>
      <c r="K16" s="116">
        <f t="shared" si="7"/>
        <v>3283951.757625</v>
      </c>
      <c r="L16" s="10">
        <f t="shared" si="1"/>
        <v>5</v>
      </c>
    </row>
    <row r="17" spans="1:12" s="7" customFormat="1" ht="19.5" customHeight="1">
      <c r="A17" s="145" t="s">
        <v>17</v>
      </c>
      <c r="B17" s="113">
        <v>70356388.21</v>
      </c>
      <c r="C17" s="116">
        <v>73140784</v>
      </c>
      <c r="D17" s="117">
        <f t="shared" si="2"/>
        <v>3.9575593074635123</v>
      </c>
      <c r="E17" s="116">
        <v>73140784</v>
      </c>
      <c r="F17" s="112">
        <f t="shared" si="3"/>
        <v>0</v>
      </c>
      <c r="G17" s="123">
        <f t="shared" si="4"/>
        <v>76797823.2</v>
      </c>
      <c r="H17" s="10">
        <f t="shared" si="5"/>
        <v>5</v>
      </c>
      <c r="I17" s="116">
        <f t="shared" si="6"/>
        <v>80637714.36</v>
      </c>
      <c r="J17" s="10">
        <f t="shared" si="0"/>
        <v>5</v>
      </c>
      <c r="K17" s="116">
        <f t="shared" si="7"/>
        <v>84669600.078</v>
      </c>
      <c r="L17" s="10">
        <f t="shared" si="1"/>
        <v>5</v>
      </c>
    </row>
    <row r="18" spans="1:12" ht="19.5" customHeight="1" thickBot="1">
      <c r="A18" s="146" t="s">
        <v>18</v>
      </c>
      <c r="B18" s="114">
        <v>44716963.49</v>
      </c>
      <c r="C18" s="118">
        <v>30173065</v>
      </c>
      <c r="D18" s="119">
        <f t="shared" si="2"/>
        <v>-32.52434278828534</v>
      </c>
      <c r="E18" s="118">
        <v>30173065</v>
      </c>
      <c r="F18" s="120">
        <f t="shared" si="3"/>
        <v>0</v>
      </c>
      <c r="G18" s="126">
        <f t="shared" si="4"/>
        <v>31681718.25</v>
      </c>
      <c r="H18" s="108">
        <f t="shared" si="5"/>
        <v>5</v>
      </c>
      <c r="I18" s="118">
        <f t="shared" si="6"/>
        <v>33265804.1625</v>
      </c>
      <c r="J18" s="125">
        <f t="shared" si="0"/>
        <v>5</v>
      </c>
      <c r="K18" s="118">
        <f t="shared" si="7"/>
        <v>34929094.370625004</v>
      </c>
      <c r="L18" s="125">
        <f t="shared" si="1"/>
        <v>5</v>
      </c>
    </row>
    <row r="19" spans="2:12" ht="14.25" thickBot="1" thickTop="1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3.5" thickTop="1">
      <c r="A20" s="172" t="s">
        <v>1</v>
      </c>
      <c r="B20" s="173" t="s">
        <v>30</v>
      </c>
      <c r="C20" s="174"/>
      <c r="D20" s="174"/>
      <c r="E20" s="174"/>
      <c r="F20" s="174"/>
      <c r="G20" s="175"/>
      <c r="H20" s="174"/>
      <c r="I20" s="174"/>
      <c r="J20" s="174"/>
      <c r="K20" s="174"/>
      <c r="L20" s="174"/>
    </row>
    <row r="21" spans="1:12" ht="12.75">
      <c r="A21" s="164"/>
      <c r="B21" s="179">
        <v>2007</v>
      </c>
      <c r="C21" s="179">
        <v>2008</v>
      </c>
      <c r="D21" s="184" t="s">
        <v>3</v>
      </c>
      <c r="E21" s="179">
        <v>2009</v>
      </c>
      <c r="F21" s="177" t="s">
        <v>3</v>
      </c>
      <c r="G21" s="181">
        <v>2010</v>
      </c>
      <c r="H21" s="182" t="s">
        <v>3</v>
      </c>
      <c r="I21" s="179">
        <v>2011</v>
      </c>
      <c r="J21" s="179" t="s">
        <v>3</v>
      </c>
      <c r="K21" s="179">
        <v>2012</v>
      </c>
      <c r="L21" s="177" t="s">
        <v>3</v>
      </c>
    </row>
    <row r="22" spans="1:12" ht="12.75">
      <c r="A22" s="166"/>
      <c r="B22" s="180"/>
      <c r="C22" s="180"/>
      <c r="D22" s="185"/>
      <c r="E22" s="180"/>
      <c r="F22" s="178"/>
      <c r="G22" s="160"/>
      <c r="H22" s="183"/>
      <c r="I22" s="180"/>
      <c r="J22" s="180"/>
      <c r="K22" s="180"/>
      <c r="L22" s="178"/>
    </row>
    <row r="23" spans="1:12" s="7" customFormat="1" ht="19.5" customHeight="1">
      <c r="A23" s="57" t="s">
        <v>11</v>
      </c>
      <c r="B23" s="113">
        <v>442671169.2</v>
      </c>
      <c r="C23" s="116">
        <v>492866009</v>
      </c>
      <c r="D23" s="117">
        <f>C23/B23*100-100</f>
        <v>11.339080403793318</v>
      </c>
      <c r="E23" s="116">
        <v>571235453.25</v>
      </c>
      <c r="F23" s="112">
        <f>E23/C23*100-100</f>
        <v>15.900760616259092</v>
      </c>
      <c r="G23" s="115">
        <v>571235453.25</v>
      </c>
      <c r="H23" s="26">
        <f>G23/E23*100-100</f>
        <v>0</v>
      </c>
      <c r="I23" s="116">
        <v>571235453.25</v>
      </c>
      <c r="J23" s="26">
        <f aca="true" t="shared" si="8" ref="J23:J30">I23/G23*100-100</f>
        <v>0</v>
      </c>
      <c r="K23" s="116">
        <v>571235453.25</v>
      </c>
      <c r="L23" s="26">
        <f aca="true" t="shared" si="9" ref="L23:L30">K23/I23*100-100</f>
        <v>0</v>
      </c>
    </row>
    <row r="24" spans="1:12" ht="19.5" customHeight="1">
      <c r="A24" s="57" t="s">
        <v>12</v>
      </c>
      <c r="B24" s="113">
        <v>343722923.27</v>
      </c>
      <c r="C24" s="116">
        <v>380905948</v>
      </c>
      <c r="D24" s="117">
        <f aca="true" t="shared" si="10" ref="D24:D30">C24/B24*100-100</f>
        <v>10.817732019808332</v>
      </c>
      <c r="E24" s="116">
        <v>484768318</v>
      </c>
      <c r="F24" s="112">
        <f aca="true" t="shared" si="11" ref="F24:F30">E24/C24*100-100</f>
        <v>27.267195628039914</v>
      </c>
      <c r="G24" s="115">
        <v>484768318</v>
      </c>
      <c r="H24" s="26">
        <f aca="true" t="shared" si="12" ref="H24:H30">G24/E24*100-100</f>
        <v>0</v>
      </c>
      <c r="I24" s="116">
        <v>484768318</v>
      </c>
      <c r="J24" s="26">
        <f t="shared" si="8"/>
        <v>0</v>
      </c>
      <c r="K24" s="116">
        <v>484768318</v>
      </c>
      <c r="L24" s="26">
        <f t="shared" si="9"/>
        <v>0</v>
      </c>
    </row>
    <row r="25" spans="1:12" ht="19.5" customHeight="1">
      <c r="A25" s="57" t="s">
        <v>13</v>
      </c>
      <c r="B25" s="113">
        <v>442671169</v>
      </c>
      <c r="C25" s="116">
        <v>492866009</v>
      </c>
      <c r="D25" s="117">
        <f t="shared" si="10"/>
        <v>11.339080454096617</v>
      </c>
      <c r="E25" s="116">
        <v>571235453</v>
      </c>
      <c r="F25" s="112">
        <f t="shared" si="11"/>
        <v>15.900760565535379</v>
      </c>
      <c r="G25" s="115">
        <v>571235453</v>
      </c>
      <c r="H25" s="26">
        <f t="shared" si="12"/>
        <v>0</v>
      </c>
      <c r="I25" s="116">
        <v>571235453</v>
      </c>
      <c r="J25" s="26">
        <f t="shared" si="8"/>
        <v>0</v>
      </c>
      <c r="K25" s="116">
        <v>571235453</v>
      </c>
      <c r="L25" s="26">
        <f t="shared" si="9"/>
        <v>0</v>
      </c>
    </row>
    <row r="26" spans="1:12" ht="19.5" customHeight="1">
      <c r="A26" s="57" t="s">
        <v>14</v>
      </c>
      <c r="B26" s="113">
        <f>406745402.21-40168482.32-2960620.88+1170.29-6004036.55+367376.3</f>
        <v>357980809.05</v>
      </c>
      <c r="C26" s="116">
        <v>484985719</v>
      </c>
      <c r="D26" s="117">
        <f t="shared" si="10"/>
        <v>35.47813367064069</v>
      </c>
      <c r="E26" s="116">
        <f>571235453.25-5284556.35-11998152.38</f>
        <v>553952744.52</v>
      </c>
      <c r="F26" s="112">
        <f t="shared" si="11"/>
        <v>14.22042398737105</v>
      </c>
      <c r="G26" s="115">
        <f>571235453.25-5284556.35-11998152.38</f>
        <v>553952744.52</v>
      </c>
      <c r="H26" s="26">
        <f t="shared" si="12"/>
        <v>0</v>
      </c>
      <c r="I26" s="116">
        <f>571235453.25-5284556.35-11998152.38</f>
        <v>553952744.52</v>
      </c>
      <c r="J26" s="26">
        <f t="shared" si="8"/>
        <v>0</v>
      </c>
      <c r="K26" s="116">
        <f>571235453.25-5284556.35-11998152.38</f>
        <v>553952744.52</v>
      </c>
      <c r="L26" s="26">
        <f t="shared" si="9"/>
        <v>0</v>
      </c>
    </row>
    <row r="27" spans="1:12" ht="19.5" customHeight="1">
      <c r="A27" s="57" t="s">
        <v>29</v>
      </c>
      <c r="B27" s="113">
        <f>B24-B26</f>
        <v>-14257885.780000031</v>
      </c>
      <c r="C27" s="116">
        <f>C24-C26</f>
        <v>-104079771</v>
      </c>
      <c r="D27" s="117">
        <f t="shared" si="10"/>
        <v>629.9803954524299</v>
      </c>
      <c r="E27" s="116">
        <f>E24-E26</f>
        <v>-69184426.51999998</v>
      </c>
      <c r="F27" s="112">
        <f t="shared" si="11"/>
        <v>-33.52749928706129</v>
      </c>
      <c r="G27" s="115">
        <f>G24-G26</f>
        <v>-69184426.51999998</v>
      </c>
      <c r="H27" s="26">
        <f t="shared" si="12"/>
        <v>0</v>
      </c>
      <c r="I27" s="116">
        <f>I24-I26</f>
        <v>-69184426.51999998</v>
      </c>
      <c r="J27" s="26">
        <f t="shared" si="8"/>
        <v>0</v>
      </c>
      <c r="K27" s="116">
        <f>K24-K26</f>
        <v>-69184426.51999998</v>
      </c>
      <c r="L27" s="26">
        <f t="shared" si="9"/>
        <v>0</v>
      </c>
    </row>
    <row r="28" spans="1:12" s="7" customFormat="1" ht="19.5" customHeight="1">
      <c r="A28" s="57" t="s">
        <v>16</v>
      </c>
      <c r="B28" s="113">
        <v>8242568.8</v>
      </c>
      <c r="C28" s="116">
        <v>2836801</v>
      </c>
      <c r="D28" s="117">
        <f t="shared" si="10"/>
        <v>-65.58353264822006</v>
      </c>
      <c r="E28" s="116">
        <v>2836801</v>
      </c>
      <c r="F28" s="112">
        <f t="shared" si="11"/>
        <v>0</v>
      </c>
      <c r="G28" s="115">
        <v>2836801</v>
      </c>
      <c r="H28" s="26">
        <f t="shared" si="12"/>
        <v>0</v>
      </c>
      <c r="I28" s="116">
        <v>2836801</v>
      </c>
      <c r="J28" s="26">
        <f t="shared" si="8"/>
        <v>0</v>
      </c>
      <c r="K28" s="116">
        <v>2836801</v>
      </c>
      <c r="L28" s="26">
        <f t="shared" si="9"/>
        <v>0</v>
      </c>
    </row>
    <row r="29" spans="1:12" s="7" customFormat="1" ht="19.5" customHeight="1">
      <c r="A29" s="57" t="s">
        <v>17</v>
      </c>
      <c r="B29" s="113">
        <v>70356388.21</v>
      </c>
      <c r="C29" s="116">
        <v>73140784</v>
      </c>
      <c r="D29" s="117">
        <f t="shared" si="10"/>
        <v>3.9575593074635123</v>
      </c>
      <c r="E29" s="116">
        <v>73140784</v>
      </c>
      <c r="F29" s="112">
        <f t="shared" si="11"/>
        <v>0</v>
      </c>
      <c r="G29" s="115">
        <v>73140784</v>
      </c>
      <c r="H29" s="26">
        <f t="shared" si="12"/>
        <v>0</v>
      </c>
      <c r="I29" s="116">
        <v>73140784</v>
      </c>
      <c r="J29" s="26">
        <f t="shared" si="8"/>
        <v>0</v>
      </c>
      <c r="K29" s="116">
        <v>73140784</v>
      </c>
      <c r="L29" s="26">
        <f t="shared" si="9"/>
        <v>0</v>
      </c>
    </row>
    <row r="30" spans="1:12" ht="19.5" customHeight="1" thickBot="1">
      <c r="A30" s="59" t="s">
        <v>18</v>
      </c>
      <c r="B30" s="114">
        <v>44716963.49</v>
      </c>
      <c r="C30" s="118">
        <v>30173065</v>
      </c>
      <c r="D30" s="119">
        <f t="shared" si="10"/>
        <v>-32.52434278828534</v>
      </c>
      <c r="E30" s="118">
        <v>30173065</v>
      </c>
      <c r="F30" s="120">
        <f t="shared" si="11"/>
        <v>0</v>
      </c>
      <c r="G30" s="114">
        <v>30173065</v>
      </c>
      <c r="H30" s="122">
        <f t="shared" si="12"/>
        <v>0</v>
      </c>
      <c r="I30" s="118">
        <v>30173065</v>
      </c>
      <c r="J30" s="121">
        <f t="shared" si="8"/>
        <v>0</v>
      </c>
      <c r="K30" s="118">
        <v>30173065</v>
      </c>
      <c r="L30" s="121">
        <f t="shared" si="9"/>
        <v>0</v>
      </c>
    </row>
    <row r="31" spans="1:12" ht="13.5" thickTop="1">
      <c r="A31" s="83" t="s">
        <v>19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</sheetData>
  <sheetProtection/>
  <mergeCells count="31">
    <mergeCell ref="A1:L1"/>
    <mergeCell ref="A2:L2"/>
    <mergeCell ref="A3:L3"/>
    <mergeCell ref="A4:L4"/>
    <mergeCell ref="J21:J22"/>
    <mergeCell ref="K21:K22"/>
    <mergeCell ref="L21:L22"/>
    <mergeCell ref="A20:A22"/>
    <mergeCell ref="B20:L20"/>
    <mergeCell ref="B21:B22"/>
    <mergeCell ref="C21:C22"/>
    <mergeCell ref="D21:D22"/>
    <mergeCell ref="E21:E22"/>
    <mergeCell ref="F21:F22"/>
    <mergeCell ref="G21:G22"/>
    <mergeCell ref="H21:H22"/>
    <mergeCell ref="I21:I22"/>
    <mergeCell ref="B9:B10"/>
    <mergeCell ref="C9:C10"/>
    <mergeCell ref="D9:D10"/>
    <mergeCell ref="E9:E10"/>
    <mergeCell ref="F9:F10"/>
    <mergeCell ref="G9:G10"/>
    <mergeCell ref="H9:H10"/>
    <mergeCell ref="A8:A10"/>
    <mergeCell ref="B8:L8"/>
    <mergeCell ref="A7:L7"/>
    <mergeCell ref="L9:L10"/>
    <mergeCell ref="K9:K10"/>
    <mergeCell ref="J9:J10"/>
    <mergeCell ref="I9:I10"/>
  </mergeCells>
  <printOptions horizontalCentered="1"/>
  <pageMargins left="0.3937007874015748" right="0.3937007874015748" top="0.68" bottom="0.5905511811023623" header="0.5118110236220472" footer="0.5118110236220472"/>
  <pageSetup firstPageNumber="18" useFirstPageNumber="1" horizontalDpi="600" verticalDpi="600" orientation="landscape" paperSize="9" scale="89" r:id="rId2"/>
  <headerFooter alignWithMargins="0">
    <oddHeader>&amp;Rfls.&amp;P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view="pageBreakPreview" zoomScaleSheetLayoutView="100" zoomScalePageLayoutView="0" workbookViewId="0" topLeftCell="A10">
      <selection activeCell="A13" sqref="A13:D13"/>
    </sheetView>
  </sheetViews>
  <sheetFormatPr defaultColWidth="9.140625" defaultRowHeight="12.75"/>
  <cols>
    <col min="1" max="1" width="21.00390625" style="0" customWidth="1"/>
    <col min="2" max="2" width="18.8515625" style="0" customWidth="1"/>
    <col min="3" max="8" width="15.7109375" style="0" customWidth="1"/>
  </cols>
  <sheetData>
    <row r="1" spans="1:8" ht="18">
      <c r="A1" s="153" t="s">
        <v>148</v>
      </c>
      <c r="B1" s="153"/>
      <c r="C1" s="153"/>
      <c r="D1" s="153"/>
      <c r="E1" s="153"/>
      <c r="F1" s="153"/>
      <c r="G1" s="153"/>
      <c r="H1" s="153"/>
    </row>
    <row r="2" spans="1:8" s="42" customFormat="1" ht="72">
      <c r="A2" s="147" t="s">
        <v>149</v>
      </c>
      <c r="B2" s="147"/>
      <c r="C2" s="147"/>
      <c r="D2" s="147"/>
      <c r="E2" s="147"/>
      <c r="F2" s="147"/>
      <c r="G2" s="147"/>
      <c r="H2" s="147"/>
    </row>
    <row r="3" spans="1:10" ht="15.75">
      <c r="A3" s="154" t="s">
        <v>38</v>
      </c>
      <c r="B3" s="154"/>
      <c r="C3" s="154"/>
      <c r="D3" s="154"/>
      <c r="E3" s="154"/>
      <c r="F3" s="154"/>
      <c r="G3" s="154"/>
      <c r="H3" s="154"/>
      <c r="I3" s="42"/>
      <c r="J3" s="42"/>
    </row>
    <row r="4" spans="1:9" ht="18" customHeight="1">
      <c r="A4" s="154" t="s">
        <v>128</v>
      </c>
      <c r="B4" s="154"/>
      <c r="C4" s="154"/>
      <c r="D4" s="154"/>
      <c r="E4" s="154"/>
      <c r="F4" s="154"/>
      <c r="G4" s="154"/>
      <c r="H4" s="154"/>
      <c r="I4" s="42"/>
    </row>
    <row r="5" spans="1:8" s="42" customFormat="1" ht="18" customHeight="1">
      <c r="A5" s="154"/>
      <c r="B5" s="154"/>
      <c r="C5" s="154"/>
      <c r="D5" s="154"/>
      <c r="E5" s="154"/>
      <c r="F5" s="154"/>
      <c r="G5" s="154"/>
      <c r="H5" s="154"/>
    </row>
    <row r="6" spans="1:9" ht="18" customHeight="1" thickBot="1">
      <c r="A6" s="19"/>
      <c r="B6" s="19"/>
      <c r="C6" s="19"/>
      <c r="D6" s="195"/>
      <c r="E6" s="195"/>
      <c r="F6" s="19"/>
      <c r="G6" s="19"/>
      <c r="H6" s="35">
        <v>1</v>
      </c>
      <c r="I6" s="42"/>
    </row>
    <row r="7" spans="1:8" ht="14.25" thickBot="1" thickTop="1">
      <c r="A7" s="155" t="s">
        <v>32</v>
      </c>
      <c r="B7" s="155"/>
      <c r="C7" s="155"/>
      <c r="D7" s="155"/>
      <c r="E7" s="155"/>
      <c r="F7" s="155"/>
      <c r="G7" s="155"/>
      <c r="H7" s="155"/>
    </row>
    <row r="8" spans="1:8" ht="13.5" thickTop="1">
      <c r="A8" s="172" t="s">
        <v>33</v>
      </c>
      <c r="B8" s="172"/>
      <c r="C8" s="192">
        <v>2008</v>
      </c>
      <c r="D8" s="192" t="s">
        <v>3</v>
      </c>
      <c r="E8" s="192">
        <v>2007</v>
      </c>
      <c r="F8" s="193" t="s">
        <v>3</v>
      </c>
      <c r="G8" s="193">
        <v>2006</v>
      </c>
      <c r="H8" s="172" t="s">
        <v>3</v>
      </c>
    </row>
    <row r="9" spans="1:8" ht="12.75">
      <c r="A9" s="164"/>
      <c r="B9" s="164"/>
      <c r="C9" s="177"/>
      <c r="D9" s="177"/>
      <c r="E9" s="177"/>
      <c r="F9" s="179"/>
      <c r="G9" s="179"/>
      <c r="H9" s="164"/>
    </row>
    <row r="10" spans="1:8" ht="12.75">
      <c r="A10" s="164"/>
      <c r="B10" s="164"/>
      <c r="C10" s="177"/>
      <c r="D10" s="177"/>
      <c r="E10" s="177"/>
      <c r="F10" s="179"/>
      <c r="G10" s="179"/>
      <c r="H10" s="164"/>
    </row>
    <row r="11" spans="1:8" ht="12.75">
      <c r="A11" s="166"/>
      <c r="B11" s="166"/>
      <c r="C11" s="178"/>
      <c r="D11" s="178"/>
      <c r="E11" s="178"/>
      <c r="F11" s="180"/>
      <c r="G11" s="180"/>
      <c r="H11" s="166"/>
    </row>
    <row r="12" spans="1:8" s="7" customFormat="1" ht="19.5" customHeight="1">
      <c r="A12" s="188" t="s">
        <v>34</v>
      </c>
      <c r="B12" s="188"/>
      <c r="C12" s="116">
        <v>619717782.65</v>
      </c>
      <c r="D12" s="12"/>
      <c r="E12" s="129">
        <v>479941173.56</v>
      </c>
      <c r="F12" s="11"/>
      <c r="G12" s="124">
        <v>358756921.94</v>
      </c>
      <c r="H12" s="6"/>
    </row>
    <row r="13" spans="1:8" ht="20.25" customHeight="1">
      <c r="A13" s="189" t="s">
        <v>35</v>
      </c>
      <c r="B13" s="190"/>
      <c r="C13" s="12"/>
      <c r="D13" s="12"/>
      <c r="E13" s="129"/>
      <c r="F13" s="11"/>
      <c r="G13" s="129"/>
      <c r="H13" s="2"/>
    </row>
    <row r="14" spans="1:8" ht="19.5" customHeight="1">
      <c r="A14" s="191" t="s">
        <v>36</v>
      </c>
      <c r="B14" s="191"/>
      <c r="C14" s="84"/>
      <c r="D14" s="84"/>
      <c r="E14" s="130"/>
      <c r="F14" s="85"/>
      <c r="G14" s="130"/>
      <c r="H14" s="86"/>
    </row>
    <row r="15" spans="1:8" ht="19.5" customHeight="1">
      <c r="A15" s="187" t="s">
        <v>111</v>
      </c>
      <c r="B15" s="187"/>
      <c r="C15" s="131">
        <f>C12</f>
        <v>619717782.65</v>
      </c>
      <c r="D15" s="87"/>
      <c r="E15" s="131">
        <f>E12</f>
        <v>479941173.56</v>
      </c>
      <c r="F15" s="88"/>
      <c r="G15" s="131">
        <f>G12</f>
        <v>358756921.94</v>
      </c>
      <c r="H15" s="89"/>
    </row>
    <row r="16" spans="1:8" ht="19.5" customHeight="1" thickBot="1">
      <c r="A16" s="186"/>
      <c r="B16" s="186"/>
      <c r="C16" s="186"/>
      <c r="D16" s="186"/>
      <c r="E16" s="34"/>
      <c r="F16" s="34"/>
      <c r="G16" s="34"/>
      <c r="H16" s="34"/>
    </row>
    <row r="17" spans="1:8" ht="13.5" thickTop="1">
      <c r="A17" s="172" t="s">
        <v>37</v>
      </c>
      <c r="B17" s="172"/>
      <c r="C17" s="172"/>
      <c r="D17" s="172"/>
      <c r="E17" s="172"/>
      <c r="F17" s="172"/>
      <c r="G17" s="172"/>
      <c r="H17" s="172"/>
    </row>
    <row r="18" spans="1:8" ht="12.75">
      <c r="A18" s="164"/>
      <c r="B18" s="164"/>
      <c r="C18" s="164"/>
      <c r="D18" s="164"/>
      <c r="E18" s="164"/>
      <c r="F18" s="164"/>
      <c r="G18" s="164"/>
      <c r="H18" s="164"/>
    </row>
    <row r="19" spans="1:8" ht="13.5" thickBot="1">
      <c r="A19" s="194"/>
      <c r="B19" s="194"/>
      <c r="C19" s="194"/>
      <c r="D19" s="194"/>
      <c r="E19" s="194"/>
      <c r="F19" s="194"/>
      <c r="G19" s="194"/>
      <c r="H19" s="194"/>
    </row>
    <row r="20" spans="1:8" ht="13.5" thickTop="1">
      <c r="A20" s="172" t="s">
        <v>33</v>
      </c>
      <c r="B20" s="172"/>
      <c r="C20" s="192">
        <v>2008</v>
      </c>
      <c r="D20" s="192" t="s">
        <v>3</v>
      </c>
      <c r="E20" s="192">
        <v>2007</v>
      </c>
      <c r="F20" s="193" t="s">
        <v>3</v>
      </c>
      <c r="G20" s="193">
        <v>2006</v>
      </c>
      <c r="H20" s="172" t="s">
        <v>3</v>
      </c>
    </row>
    <row r="21" spans="1:8" ht="12.75">
      <c r="A21" s="164"/>
      <c r="B21" s="164"/>
      <c r="C21" s="177"/>
      <c r="D21" s="177"/>
      <c r="E21" s="177"/>
      <c r="F21" s="179"/>
      <c r="G21" s="179"/>
      <c r="H21" s="164"/>
    </row>
    <row r="22" spans="1:8" ht="12.75">
      <c r="A22" s="164"/>
      <c r="B22" s="164"/>
      <c r="C22" s="177"/>
      <c r="D22" s="177"/>
      <c r="E22" s="177"/>
      <c r="F22" s="179"/>
      <c r="G22" s="179"/>
      <c r="H22" s="164"/>
    </row>
    <row r="23" spans="1:8" ht="12.75">
      <c r="A23" s="166"/>
      <c r="B23" s="166"/>
      <c r="C23" s="178"/>
      <c r="D23" s="178"/>
      <c r="E23" s="178"/>
      <c r="F23" s="180"/>
      <c r="G23" s="180"/>
      <c r="H23" s="166"/>
    </row>
    <row r="24" spans="1:8" s="7" customFormat="1" ht="19.5" customHeight="1">
      <c r="A24" s="188" t="s">
        <v>129</v>
      </c>
      <c r="B24" s="188"/>
      <c r="C24" s="116">
        <v>174687015.26</v>
      </c>
      <c r="D24" s="12"/>
      <c r="E24" s="129">
        <v>141881438.65</v>
      </c>
      <c r="F24" s="11"/>
      <c r="G24" s="124">
        <v>94402915.55</v>
      </c>
      <c r="H24" s="6"/>
    </row>
    <row r="25" spans="1:8" ht="19.5" customHeight="1">
      <c r="A25" s="189" t="s">
        <v>35</v>
      </c>
      <c r="B25" s="190"/>
      <c r="C25" s="116"/>
      <c r="D25" s="12"/>
      <c r="E25" s="127"/>
      <c r="F25" s="11"/>
      <c r="G25" s="129"/>
      <c r="H25" s="2"/>
    </row>
    <row r="26" spans="1:8" ht="19.5" customHeight="1">
      <c r="A26" s="191" t="s">
        <v>130</v>
      </c>
      <c r="B26" s="191"/>
      <c r="C26" s="132"/>
      <c r="D26" s="84"/>
      <c r="E26" s="128"/>
      <c r="F26" s="85"/>
      <c r="G26" s="130"/>
      <c r="H26" s="86"/>
    </row>
    <row r="27" spans="1:8" ht="19.5" customHeight="1">
      <c r="A27" s="187" t="s">
        <v>111</v>
      </c>
      <c r="B27" s="187"/>
      <c r="C27" s="133">
        <f>C24</f>
        <v>174687015.26</v>
      </c>
      <c r="D27" s="87"/>
      <c r="E27" s="131">
        <f>E24</f>
        <v>141881438.65</v>
      </c>
      <c r="F27" s="88"/>
      <c r="G27" s="131">
        <f>G24</f>
        <v>94402915.55</v>
      </c>
      <c r="H27" s="89"/>
    </row>
    <row r="28" spans="1:8" ht="3.75" customHeight="1" thickBot="1">
      <c r="A28" s="186"/>
      <c r="B28" s="186"/>
      <c r="C28" s="186"/>
      <c r="D28" s="186"/>
      <c r="E28" s="34"/>
      <c r="F28" s="34"/>
      <c r="G28" s="34"/>
      <c r="H28" s="34"/>
    </row>
    <row r="29" ht="13.5" thickTop="1">
      <c r="A29" t="s">
        <v>19</v>
      </c>
    </row>
  </sheetData>
  <sheetProtection/>
  <mergeCells count="32">
    <mergeCell ref="A5:H5"/>
    <mergeCell ref="A1:H1"/>
    <mergeCell ref="A2:H2"/>
    <mergeCell ref="A3:H3"/>
    <mergeCell ref="A4:H4"/>
    <mergeCell ref="A27:B27"/>
    <mergeCell ref="A28:D28"/>
    <mergeCell ref="D6:E6"/>
    <mergeCell ref="A24:B24"/>
    <mergeCell ref="A25:B25"/>
    <mergeCell ref="A20:B23"/>
    <mergeCell ref="C20:C23"/>
    <mergeCell ref="D20:D23"/>
    <mergeCell ref="A26:B26"/>
    <mergeCell ref="E20:E23"/>
    <mergeCell ref="C8:C11"/>
    <mergeCell ref="D8:D11"/>
    <mergeCell ref="A8:B11"/>
    <mergeCell ref="F20:F23"/>
    <mergeCell ref="G20:G23"/>
    <mergeCell ref="H20:H23"/>
    <mergeCell ref="A17:H19"/>
    <mergeCell ref="A16:D16"/>
    <mergeCell ref="A15:B15"/>
    <mergeCell ref="A12:B12"/>
    <mergeCell ref="A13:B13"/>
    <mergeCell ref="A14:B14"/>
    <mergeCell ref="A7:H7"/>
    <mergeCell ref="H8:H11"/>
    <mergeCell ref="E8:E11"/>
    <mergeCell ref="F8:F11"/>
    <mergeCell ref="G8:G11"/>
  </mergeCells>
  <printOptions horizontalCentered="1"/>
  <pageMargins left="0.6" right="0.3937007874015748" top="0.68" bottom="0.5905511811023623" header="0.5118110236220472" footer="0.5118110236220472"/>
  <pageSetup firstPageNumber="19" useFirstPageNumber="1" horizontalDpi="600" verticalDpi="600" orientation="landscape" paperSize="9" r:id="rId2"/>
  <headerFooter alignWithMargins="0">
    <oddHeader>&amp;Rfls.&amp;P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21.00390625" style="0" customWidth="1"/>
    <col min="2" max="3" width="12.7109375" style="0" customWidth="1"/>
    <col min="4" max="4" width="31.421875" style="0" customWidth="1"/>
    <col min="5" max="7" width="18.7109375" style="0" customWidth="1"/>
  </cols>
  <sheetData>
    <row r="1" spans="1:7" ht="18">
      <c r="A1" s="153" t="s">
        <v>148</v>
      </c>
      <c r="B1" s="153"/>
      <c r="C1" s="153"/>
      <c r="D1" s="153"/>
      <c r="E1" s="153"/>
      <c r="F1" s="153"/>
      <c r="G1" s="153"/>
    </row>
    <row r="2" spans="1:7" ht="72">
      <c r="A2" s="147" t="s">
        <v>149</v>
      </c>
      <c r="B2" s="147"/>
      <c r="C2" s="147"/>
      <c r="D2" s="147"/>
      <c r="E2" s="147"/>
      <c r="F2" s="147"/>
      <c r="G2" s="147"/>
    </row>
    <row r="3" spans="1:9" ht="15.75">
      <c r="A3" s="154" t="s">
        <v>38</v>
      </c>
      <c r="B3" s="154"/>
      <c r="C3" s="154"/>
      <c r="D3" s="154"/>
      <c r="E3" s="154"/>
      <c r="F3" s="154"/>
      <c r="G3" s="154"/>
      <c r="H3" s="42"/>
      <c r="I3" s="42"/>
    </row>
    <row r="4" spans="1:9" ht="18" customHeight="1">
      <c r="A4" s="154" t="s">
        <v>55</v>
      </c>
      <c r="B4" s="154"/>
      <c r="C4" s="154"/>
      <c r="D4" s="154"/>
      <c r="E4" s="154"/>
      <c r="F4" s="154"/>
      <c r="G4" s="154"/>
      <c r="H4" s="42"/>
      <c r="I4" s="42"/>
    </row>
    <row r="5" spans="1:7" ht="18" customHeight="1">
      <c r="A5" s="154"/>
      <c r="B5" s="154"/>
      <c r="C5" s="154"/>
      <c r="D5" s="154"/>
      <c r="E5" s="154"/>
      <c r="F5" s="154"/>
      <c r="G5" s="154"/>
    </row>
    <row r="6" spans="1:9" ht="18" customHeight="1" thickBot="1">
      <c r="A6" s="19"/>
      <c r="B6" s="19"/>
      <c r="E6" s="56"/>
      <c r="F6" s="19"/>
      <c r="G6" s="35">
        <v>1</v>
      </c>
      <c r="I6" s="42"/>
    </row>
    <row r="7" spans="1:7" ht="14.25" thickBot="1" thickTop="1">
      <c r="A7" s="176" t="s">
        <v>39</v>
      </c>
      <c r="B7" s="176"/>
      <c r="C7" s="176"/>
      <c r="D7" s="176"/>
      <c r="E7" s="176"/>
      <c r="F7" s="176"/>
      <c r="G7" s="176"/>
    </row>
    <row r="8" spans="1:7" ht="13.5" thickTop="1">
      <c r="A8" s="172" t="s">
        <v>40</v>
      </c>
      <c r="B8" s="172"/>
      <c r="C8" s="172"/>
      <c r="D8" s="196"/>
      <c r="E8" s="193" t="s">
        <v>133</v>
      </c>
      <c r="F8" s="193" t="s">
        <v>134</v>
      </c>
      <c r="G8" s="193" t="s">
        <v>132</v>
      </c>
    </row>
    <row r="9" spans="1:7" ht="12.75">
      <c r="A9" s="166"/>
      <c r="B9" s="166"/>
      <c r="C9" s="166"/>
      <c r="D9" s="183"/>
      <c r="E9" s="180"/>
      <c r="F9" s="180"/>
      <c r="G9" s="180"/>
    </row>
    <row r="10" spans="1:7" s="7" customFormat="1" ht="19.5" customHeight="1">
      <c r="A10" s="202" t="s">
        <v>131</v>
      </c>
      <c r="B10" s="202"/>
      <c r="C10" s="202"/>
      <c r="D10" s="203"/>
      <c r="E10" s="22"/>
      <c r="F10" s="23"/>
      <c r="G10" s="23"/>
    </row>
    <row r="11" spans="1:7" ht="19.5" customHeight="1">
      <c r="A11" s="204" t="s">
        <v>53</v>
      </c>
      <c r="B11" s="204"/>
      <c r="C11" s="204"/>
      <c r="D11" s="205"/>
      <c r="E11" s="20">
        <v>1441705.5</v>
      </c>
      <c r="F11" s="21">
        <v>62000</v>
      </c>
      <c r="G11" s="21">
        <v>157854.9</v>
      </c>
    </row>
    <row r="12" spans="1:7" ht="19.5" customHeight="1" thickBot="1">
      <c r="A12" s="200" t="s">
        <v>54</v>
      </c>
      <c r="B12" s="200"/>
      <c r="C12" s="200"/>
      <c r="D12" s="201"/>
      <c r="E12" s="64"/>
      <c r="F12" s="65"/>
      <c r="G12" s="65"/>
    </row>
    <row r="13" spans="1:7" s="7" customFormat="1" ht="19.5" customHeight="1" thickBot="1" thickTop="1">
      <c r="A13" s="206"/>
      <c r="B13" s="206"/>
      <c r="C13" s="206"/>
      <c r="D13" s="206"/>
      <c r="E13" s="66"/>
      <c r="F13" s="67"/>
      <c r="G13" s="67"/>
    </row>
    <row r="14" spans="1:7" ht="13.5" thickTop="1">
      <c r="A14" s="172" t="s">
        <v>41</v>
      </c>
      <c r="B14" s="172"/>
      <c r="C14" s="172"/>
      <c r="D14" s="196"/>
      <c r="E14" s="193" t="s">
        <v>135</v>
      </c>
      <c r="F14" s="193" t="s">
        <v>136</v>
      </c>
      <c r="G14" s="193" t="s">
        <v>137</v>
      </c>
    </row>
    <row r="15" spans="1:7" ht="12.75">
      <c r="A15" s="166"/>
      <c r="B15" s="166"/>
      <c r="C15" s="166"/>
      <c r="D15" s="183"/>
      <c r="E15" s="180"/>
      <c r="F15" s="180"/>
      <c r="G15" s="180"/>
    </row>
    <row r="16" spans="1:7" s="7" customFormat="1" ht="19.5" customHeight="1">
      <c r="A16" s="202" t="s">
        <v>42</v>
      </c>
      <c r="B16" s="202"/>
      <c r="C16" s="202"/>
      <c r="D16" s="203"/>
      <c r="E16" s="22"/>
      <c r="F16" s="23"/>
      <c r="G16" s="23"/>
    </row>
    <row r="17" spans="1:7" s="7" customFormat="1" ht="19.5" customHeight="1">
      <c r="A17" s="25" t="s">
        <v>43</v>
      </c>
      <c r="B17" s="9"/>
      <c r="C17" s="9"/>
      <c r="D17" s="10"/>
      <c r="E17" s="22"/>
      <c r="F17" s="23"/>
      <c r="G17" s="23"/>
    </row>
    <row r="18" spans="1:7" s="7" customFormat="1" ht="19.5" customHeight="1">
      <c r="A18" s="55" t="s">
        <v>44</v>
      </c>
      <c r="B18" s="55"/>
      <c r="C18" s="9"/>
      <c r="D18" s="10"/>
      <c r="E18" s="22">
        <v>845905.33</v>
      </c>
      <c r="F18" s="23"/>
      <c r="G18" s="23"/>
    </row>
    <row r="19" spans="1:7" s="7" customFormat="1" ht="19.5" customHeight="1">
      <c r="A19" s="55" t="s">
        <v>45</v>
      </c>
      <c r="B19" s="55"/>
      <c r="C19" s="9"/>
      <c r="D19" s="10"/>
      <c r="E19" s="22"/>
      <c r="F19" s="23"/>
      <c r="G19" s="23"/>
    </row>
    <row r="20" spans="1:7" s="7" customFormat="1" ht="19.5" customHeight="1">
      <c r="A20" s="55" t="s">
        <v>46</v>
      </c>
      <c r="B20" s="55"/>
      <c r="C20" s="9"/>
      <c r="D20" s="10"/>
      <c r="E20" s="22"/>
      <c r="F20" s="23"/>
      <c r="G20" s="23"/>
    </row>
    <row r="21" spans="1:7" s="7" customFormat="1" ht="19.5" customHeight="1">
      <c r="A21" s="25" t="s">
        <v>47</v>
      </c>
      <c r="B21" s="9"/>
      <c r="C21" s="9"/>
      <c r="D21" s="10"/>
      <c r="E21" s="22"/>
      <c r="F21" s="23"/>
      <c r="G21" s="23"/>
    </row>
    <row r="22" spans="1:7" ht="19.5" customHeight="1">
      <c r="A22" s="204" t="s">
        <v>48</v>
      </c>
      <c r="B22" s="204"/>
      <c r="C22" s="204"/>
      <c r="D22" s="205"/>
      <c r="E22" s="20"/>
      <c r="F22" s="21"/>
      <c r="G22" s="21"/>
    </row>
    <row r="23" spans="1:7" ht="19.5" customHeight="1" thickBot="1">
      <c r="A23" s="200" t="s">
        <v>49</v>
      </c>
      <c r="B23" s="200"/>
      <c r="C23" s="200"/>
      <c r="D23" s="201"/>
      <c r="E23" s="64"/>
      <c r="F23" s="65"/>
      <c r="G23" s="65"/>
    </row>
    <row r="24" ht="14.25" thickBot="1" thickTop="1"/>
    <row r="25" spans="1:7" ht="13.5" thickTop="1">
      <c r="A25" s="172" t="s">
        <v>50</v>
      </c>
      <c r="B25" s="172"/>
      <c r="C25" s="172"/>
      <c r="D25" s="196"/>
      <c r="E25" s="198" t="s">
        <v>139</v>
      </c>
      <c r="F25" s="198" t="s">
        <v>138</v>
      </c>
      <c r="G25" s="198" t="s">
        <v>140</v>
      </c>
    </row>
    <row r="26" spans="1:7" ht="30" customHeight="1" thickBot="1">
      <c r="A26" s="194"/>
      <c r="B26" s="194"/>
      <c r="C26" s="194"/>
      <c r="D26" s="197"/>
      <c r="E26" s="199"/>
      <c r="F26" s="199"/>
      <c r="G26" s="199"/>
    </row>
    <row r="27" spans="1:7" ht="14.25" thickBot="1" thickTop="1">
      <c r="A27" s="58" t="s">
        <v>51</v>
      </c>
      <c r="B27" s="58"/>
      <c r="C27" s="58"/>
      <c r="D27" s="58"/>
      <c r="E27" s="58"/>
      <c r="F27" s="58"/>
      <c r="G27" s="58"/>
    </row>
    <row r="28" ht="13.5" thickTop="1">
      <c r="A28" t="s">
        <v>19</v>
      </c>
    </row>
    <row r="29" ht="12.75">
      <c r="A29" t="s">
        <v>52</v>
      </c>
    </row>
    <row r="32" ht="12.75">
      <c r="F32" s="24"/>
    </row>
  </sheetData>
  <sheetProtection/>
  <mergeCells count="25">
    <mergeCell ref="A8:D9"/>
    <mergeCell ref="E8:E9"/>
    <mergeCell ref="F8:F9"/>
    <mergeCell ref="G8:G9"/>
    <mergeCell ref="A5:G5"/>
    <mergeCell ref="A1:G1"/>
    <mergeCell ref="A2:G2"/>
    <mergeCell ref="A3:G3"/>
    <mergeCell ref="A4:G4"/>
    <mergeCell ref="A16:D16"/>
    <mergeCell ref="A22:D22"/>
    <mergeCell ref="A10:D10"/>
    <mergeCell ref="A11:D11"/>
    <mergeCell ref="A12:D12"/>
    <mergeCell ref="A13:D13"/>
    <mergeCell ref="A7:G7"/>
    <mergeCell ref="F14:F15"/>
    <mergeCell ref="G14:G15"/>
    <mergeCell ref="A25:D26"/>
    <mergeCell ref="E25:E26"/>
    <mergeCell ref="F25:F26"/>
    <mergeCell ref="G25:G26"/>
    <mergeCell ref="A23:D23"/>
    <mergeCell ref="A14:D15"/>
    <mergeCell ref="E14:E15"/>
  </mergeCells>
  <printOptions horizontalCentered="1"/>
  <pageMargins left="0.3937007874015748" right="0.3937007874015748" top="0.66" bottom="0.5905511811023623" header="0.5118110236220472" footer="0.5118110236220472"/>
  <pageSetup firstPageNumber="20" useFirstPageNumber="1" horizontalDpi="600" verticalDpi="600" orientation="landscape" paperSize="9" scale="98" r:id="rId2"/>
  <headerFooter alignWithMargins="0">
    <oddHeader>&amp;Rfls.&amp;P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view="pageBreakPreview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14.421875" style="0" customWidth="1"/>
    <col min="4" max="4" width="17.28125" style="0" customWidth="1"/>
    <col min="5" max="5" width="14.00390625" style="0" customWidth="1"/>
    <col min="6" max="6" width="13.421875" style="0" customWidth="1"/>
    <col min="7" max="7" width="14.140625" style="0" customWidth="1"/>
  </cols>
  <sheetData>
    <row r="1" spans="1:7" ht="18">
      <c r="A1" s="153" t="s">
        <v>148</v>
      </c>
      <c r="B1" s="153"/>
      <c r="C1" s="153"/>
      <c r="D1" s="153"/>
      <c r="E1" s="153"/>
      <c r="F1" s="153"/>
      <c r="G1" s="153"/>
    </row>
    <row r="2" spans="1:7" ht="72">
      <c r="A2" s="147" t="s">
        <v>149</v>
      </c>
      <c r="B2" s="147"/>
      <c r="C2" s="147"/>
      <c r="D2" s="147"/>
      <c r="E2" s="147"/>
      <c r="F2" s="147"/>
      <c r="G2" s="147"/>
    </row>
    <row r="3" spans="1:7" ht="15.75">
      <c r="A3" s="154" t="s">
        <v>38</v>
      </c>
      <c r="B3" s="154"/>
      <c r="C3" s="154"/>
      <c r="D3" s="154"/>
      <c r="E3" s="154"/>
      <c r="F3" s="154"/>
      <c r="G3" s="154"/>
    </row>
    <row r="4" spans="1:7" ht="15.75">
      <c r="A4" s="154" t="s">
        <v>152</v>
      </c>
      <c r="B4" s="154"/>
      <c r="C4" s="154"/>
      <c r="D4" s="154"/>
      <c r="E4" s="154"/>
      <c r="F4" s="154"/>
      <c r="G4" s="154"/>
    </row>
    <row r="5" spans="1:7" ht="15.75">
      <c r="A5" s="154" t="s">
        <v>153</v>
      </c>
      <c r="B5" s="154"/>
      <c r="C5" s="154"/>
      <c r="D5" s="154"/>
      <c r="E5" s="154"/>
      <c r="F5" s="154"/>
      <c r="G5" s="154"/>
    </row>
    <row r="6" spans="1:10" ht="18.75" thickBot="1">
      <c r="A6" s="19"/>
      <c r="B6" s="19"/>
      <c r="C6" s="56"/>
      <c r="D6" s="56"/>
      <c r="E6" s="56"/>
      <c r="F6" s="19"/>
      <c r="G6" s="62">
        <v>1</v>
      </c>
      <c r="J6" s="42"/>
    </row>
    <row r="7" spans="1:7" ht="14.25" thickBot="1" thickTop="1">
      <c r="A7" s="176" t="s">
        <v>56</v>
      </c>
      <c r="B7" s="176"/>
      <c r="C7" s="176"/>
      <c r="D7" s="176"/>
      <c r="E7" s="176"/>
      <c r="F7" s="176"/>
      <c r="G7" s="176"/>
    </row>
    <row r="8" spans="1:7" ht="13.5" thickTop="1">
      <c r="A8" s="172" t="s">
        <v>57</v>
      </c>
      <c r="B8" s="172"/>
      <c r="C8" s="172"/>
      <c r="D8" s="196"/>
      <c r="E8" s="193">
        <v>2006</v>
      </c>
      <c r="F8" s="193">
        <v>2007</v>
      </c>
      <c r="G8" s="192">
        <v>2008</v>
      </c>
    </row>
    <row r="9" spans="1:7" ht="12.75">
      <c r="A9" s="166"/>
      <c r="B9" s="166"/>
      <c r="C9" s="166"/>
      <c r="D9" s="183"/>
      <c r="E9" s="180"/>
      <c r="F9" s="180"/>
      <c r="G9" s="178"/>
    </row>
    <row r="10" spans="1:7" s="7" customFormat="1" ht="19.5" customHeight="1">
      <c r="A10" s="202" t="s">
        <v>58</v>
      </c>
      <c r="B10" s="202"/>
      <c r="C10" s="202"/>
      <c r="D10" s="203"/>
      <c r="E10" s="16"/>
      <c r="F10" s="14"/>
      <c r="G10" s="17"/>
    </row>
    <row r="11" spans="1:7" ht="19.5" customHeight="1">
      <c r="A11" s="202" t="s">
        <v>59</v>
      </c>
      <c r="B11" s="202"/>
      <c r="C11" s="202"/>
      <c r="D11" s="203"/>
      <c r="E11" s="134">
        <f>SUM(E12:E26)</f>
        <v>12379374.63</v>
      </c>
      <c r="F11" s="134">
        <f>SUM(F12:F26)</f>
        <v>13428069.11</v>
      </c>
      <c r="G11" s="134">
        <f>SUM(G12:G26)</f>
        <v>14935843.63</v>
      </c>
    </row>
    <row r="12" spans="1:7" ht="19.5" customHeight="1">
      <c r="A12" s="207" t="s">
        <v>60</v>
      </c>
      <c r="B12" s="207"/>
      <c r="C12" s="207"/>
      <c r="D12" s="208"/>
      <c r="E12" s="134"/>
      <c r="F12" s="135"/>
      <c r="G12" s="136"/>
    </row>
    <row r="13" spans="1:7" ht="18" customHeight="1">
      <c r="A13" s="207" t="s">
        <v>61</v>
      </c>
      <c r="B13" s="207"/>
      <c r="C13" s="207"/>
      <c r="D13" s="208"/>
      <c r="E13" s="134">
        <v>6952876.2</v>
      </c>
      <c r="F13" s="137">
        <v>7839292.32</v>
      </c>
      <c r="G13" s="136">
        <v>7609282.48</v>
      </c>
    </row>
    <row r="14" spans="1:7" ht="19.5" customHeight="1">
      <c r="A14" s="33" t="s">
        <v>62</v>
      </c>
      <c r="B14" s="33"/>
      <c r="C14" s="33"/>
      <c r="D14" s="1"/>
      <c r="E14" s="134"/>
      <c r="F14" s="137"/>
      <c r="G14" s="136"/>
    </row>
    <row r="15" spans="1:7" ht="19.5" customHeight="1">
      <c r="A15" s="33" t="s">
        <v>63</v>
      </c>
      <c r="B15" s="33"/>
      <c r="C15" s="33"/>
      <c r="D15" s="1"/>
      <c r="E15" s="134"/>
      <c r="F15" s="137">
        <v>10009.49</v>
      </c>
      <c r="G15" s="136"/>
    </row>
    <row r="16" spans="1:7" ht="19.5" customHeight="1">
      <c r="A16" s="33" t="s">
        <v>64</v>
      </c>
      <c r="B16" s="33"/>
      <c r="C16" s="33"/>
      <c r="D16" s="1"/>
      <c r="E16" s="134">
        <v>5392196.3</v>
      </c>
      <c r="F16" s="137">
        <v>5578767.3</v>
      </c>
      <c r="G16" s="136">
        <v>7305939.16</v>
      </c>
    </row>
    <row r="17" spans="1:7" ht="19.5" customHeight="1">
      <c r="A17" s="33" t="s">
        <v>65</v>
      </c>
      <c r="B17" s="33"/>
      <c r="C17" s="33"/>
      <c r="D17" s="1"/>
      <c r="E17" s="134"/>
      <c r="F17" s="137"/>
      <c r="G17" s="136"/>
    </row>
    <row r="18" spans="1:7" ht="19.5" customHeight="1">
      <c r="A18" s="33" t="s">
        <v>66</v>
      </c>
      <c r="B18" s="33"/>
      <c r="C18" s="33"/>
      <c r="D18" s="1"/>
      <c r="E18" s="134"/>
      <c r="F18" s="137"/>
      <c r="G18" s="136"/>
    </row>
    <row r="19" spans="1:7" ht="19.5" customHeight="1">
      <c r="A19" s="33" t="s">
        <v>67</v>
      </c>
      <c r="B19" s="33"/>
      <c r="C19" s="33"/>
      <c r="D19" s="1"/>
      <c r="E19" s="134"/>
      <c r="F19" s="137"/>
      <c r="G19" s="136"/>
    </row>
    <row r="20" spans="1:7" ht="19.5" customHeight="1">
      <c r="A20" s="207" t="s">
        <v>141</v>
      </c>
      <c r="B20" s="207"/>
      <c r="C20" s="207"/>
      <c r="D20" s="208"/>
      <c r="E20" s="134">
        <v>34302.13</v>
      </c>
      <c r="F20" s="137"/>
      <c r="G20" s="136">
        <v>20621.99</v>
      </c>
    </row>
    <row r="21" spans="1:7" ht="19.5" customHeight="1">
      <c r="A21" s="202" t="s">
        <v>68</v>
      </c>
      <c r="B21" s="202"/>
      <c r="C21" s="202"/>
      <c r="D21" s="203"/>
      <c r="E21" s="134"/>
      <c r="F21" s="137"/>
      <c r="G21" s="136"/>
    </row>
    <row r="22" spans="1:7" ht="19.5" customHeight="1">
      <c r="A22" s="207" t="s">
        <v>69</v>
      </c>
      <c r="B22" s="207"/>
      <c r="C22" s="207"/>
      <c r="D22" s="208"/>
      <c r="E22" s="134"/>
      <c r="F22" s="137"/>
      <c r="G22" s="136"/>
    </row>
    <row r="23" spans="1:7" ht="19.5" customHeight="1">
      <c r="A23" s="207" t="s">
        <v>70</v>
      </c>
      <c r="B23" s="207"/>
      <c r="C23" s="207"/>
      <c r="D23" s="208"/>
      <c r="E23" s="134"/>
      <c r="F23" s="137"/>
      <c r="G23" s="136"/>
    </row>
    <row r="24" spans="1:7" ht="19.5" customHeight="1">
      <c r="A24" s="33" t="s">
        <v>71</v>
      </c>
      <c r="B24" s="33"/>
      <c r="C24" s="33"/>
      <c r="D24" s="1"/>
      <c r="E24" s="134"/>
      <c r="F24" s="137"/>
      <c r="G24" s="136"/>
    </row>
    <row r="25" spans="1:7" ht="19.5" customHeight="1">
      <c r="A25" s="33" t="s">
        <v>73</v>
      </c>
      <c r="B25" s="33"/>
      <c r="C25" s="33"/>
      <c r="D25" s="1"/>
      <c r="E25" s="134"/>
      <c r="F25" s="137"/>
      <c r="G25" s="136"/>
    </row>
    <row r="26" spans="1:7" ht="19.5" customHeight="1">
      <c r="A26" s="33" t="s">
        <v>74</v>
      </c>
      <c r="B26" s="33"/>
      <c r="C26" s="33"/>
      <c r="D26" s="1"/>
      <c r="E26" s="134"/>
      <c r="F26" s="137"/>
      <c r="G26" s="136"/>
    </row>
    <row r="27" spans="1:7" ht="19.5" customHeight="1">
      <c r="A27" s="33" t="s">
        <v>83</v>
      </c>
      <c r="B27" s="33"/>
      <c r="C27" s="33"/>
      <c r="D27" s="1"/>
      <c r="E27" s="134">
        <f>SUM(E28:E38)</f>
        <v>6738.32</v>
      </c>
      <c r="F27" s="134">
        <f>SUM(F28:F38)</f>
        <v>6807733.5600000005</v>
      </c>
      <c r="G27" s="134">
        <f>SUM(G28:G38)</f>
        <v>14661219.459999999</v>
      </c>
    </row>
    <row r="28" spans="1:7" ht="19.5" customHeight="1">
      <c r="A28" s="33" t="s">
        <v>142</v>
      </c>
      <c r="B28" s="33"/>
      <c r="C28" s="33"/>
      <c r="D28" s="1"/>
      <c r="E28" s="134"/>
      <c r="F28" s="137"/>
      <c r="G28" s="136"/>
    </row>
    <row r="29" spans="1:7" ht="19.5" customHeight="1">
      <c r="A29" s="33" t="s">
        <v>75</v>
      </c>
      <c r="B29" s="33"/>
      <c r="C29" s="33"/>
      <c r="D29" s="1"/>
      <c r="E29" s="134">
        <v>6738.32</v>
      </c>
      <c r="F29" s="137">
        <v>6185497.82</v>
      </c>
      <c r="G29" s="136">
        <v>13802054.6</v>
      </c>
    </row>
    <row r="30" spans="1:7" ht="19.5" customHeight="1">
      <c r="A30" s="33" t="s">
        <v>76</v>
      </c>
      <c r="B30" s="33"/>
      <c r="C30" s="33"/>
      <c r="D30" s="1"/>
      <c r="E30" s="134"/>
      <c r="F30" s="137"/>
      <c r="G30" s="136"/>
    </row>
    <row r="31" spans="1:7" ht="19.5" customHeight="1">
      <c r="A31" s="33" t="s">
        <v>77</v>
      </c>
      <c r="B31" s="33"/>
      <c r="C31" s="33"/>
      <c r="D31" s="1"/>
      <c r="E31" s="134"/>
      <c r="F31" s="137"/>
      <c r="G31" s="136"/>
    </row>
    <row r="32" spans="1:7" ht="19.5" customHeight="1">
      <c r="A32" s="33" t="s">
        <v>78</v>
      </c>
      <c r="B32" s="33"/>
      <c r="C32" s="33"/>
      <c r="D32" s="1"/>
      <c r="E32" s="134"/>
      <c r="F32" s="137"/>
      <c r="G32" s="136"/>
    </row>
    <row r="33" spans="1:7" ht="19.5" customHeight="1">
      <c r="A33" s="33" t="s">
        <v>79</v>
      </c>
      <c r="B33" s="33"/>
      <c r="C33" s="33"/>
      <c r="D33" s="1"/>
      <c r="E33" s="134"/>
      <c r="F33" s="137"/>
      <c r="G33" s="136">
        <v>378101.58</v>
      </c>
    </row>
    <row r="34" spans="1:7" ht="19.5" customHeight="1">
      <c r="A34" s="33" t="s">
        <v>80</v>
      </c>
      <c r="B34" s="33"/>
      <c r="C34" s="33"/>
      <c r="D34" s="1"/>
      <c r="E34" s="134"/>
      <c r="F34" s="137"/>
      <c r="G34" s="136"/>
    </row>
    <row r="35" spans="1:7" ht="19.5" customHeight="1">
      <c r="A35" s="33" t="s">
        <v>81</v>
      </c>
      <c r="B35" s="33"/>
      <c r="C35" s="33"/>
      <c r="D35" s="1"/>
      <c r="E35" s="134"/>
      <c r="F35" s="137"/>
      <c r="G35" s="136"/>
    </row>
    <row r="36" spans="1:7" ht="19.5" customHeight="1">
      <c r="A36" s="33" t="s">
        <v>82</v>
      </c>
      <c r="B36" s="33"/>
      <c r="C36" s="33"/>
      <c r="D36" s="1"/>
      <c r="E36" s="134"/>
      <c r="F36" s="137">
        <v>622235.74</v>
      </c>
      <c r="G36" s="136">
        <v>481063.28</v>
      </c>
    </row>
    <row r="37" spans="1:7" ht="19.5" customHeight="1">
      <c r="A37" s="33" t="s">
        <v>84</v>
      </c>
      <c r="B37" s="33"/>
      <c r="C37" s="33"/>
      <c r="D37" s="1"/>
      <c r="E37" s="134"/>
      <c r="F37" s="137"/>
      <c r="G37" s="136"/>
    </row>
    <row r="38" spans="1:7" s="7" customFormat="1" ht="19.5" customHeight="1" thickBot="1">
      <c r="A38" s="210" t="s">
        <v>72</v>
      </c>
      <c r="B38" s="210"/>
      <c r="C38" s="210"/>
      <c r="D38" s="211"/>
      <c r="E38" s="138"/>
      <c r="F38" s="139"/>
      <c r="G38" s="140"/>
    </row>
    <row r="39" spans="1:7" ht="18.75" customHeight="1" thickBot="1" thickTop="1">
      <c r="A39" s="209" t="s">
        <v>85</v>
      </c>
      <c r="B39" s="209"/>
      <c r="C39" s="209"/>
      <c r="D39" s="209"/>
      <c r="E39" s="143">
        <f>E11+E27</f>
        <v>12386112.950000001</v>
      </c>
      <c r="F39" s="143">
        <f>F11+F27</f>
        <v>20235802.67</v>
      </c>
      <c r="G39" s="143">
        <f>G11+G27</f>
        <v>29597063.09</v>
      </c>
    </row>
    <row r="40" ht="14.25" thickBot="1" thickTop="1">
      <c r="A40" s="8"/>
    </row>
    <row r="41" spans="1:7" ht="13.5" thickTop="1">
      <c r="A41" s="172" t="s">
        <v>86</v>
      </c>
      <c r="B41" s="172"/>
      <c r="C41" s="172"/>
      <c r="D41" s="196"/>
      <c r="E41" s="193">
        <v>2006</v>
      </c>
      <c r="F41" s="193">
        <v>2007</v>
      </c>
      <c r="G41" s="192">
        <v>2008</v>
      </c>
    </row>
    <row r="42" spans="1:7" ht="12.75">
      <c r="A42" s="166"/>
      <c r="B42" s="166"/>
      <c r="C42" s="166"/>
      <c r="D42" s="183"/>
      <c r="E42" s="180"/>
      <c r="F42" s="180"/>
      <c r="G42" s="178"/>
    </row>
    <row r="43" spans="1:7" s="7" customFormat="1" ht="19.5" customHeight="1">
      <c r="A43" s="202" t="s">
        <v>87</v>
      </c>
      <c r="B43" s="202"/>
      <c r="C43" s="202"/>
      <c r="D43" s="203"/>
      <c r="E43" s="134"/>
      <c r="F43" s="135"/>
      <c r="G43" s="136"/>
    </row>
    <row r="44" spans="1:7" ht="19.5" customHeight="1">
      <c r="A44" s="202" t="s">
        <v>89</v>
      </c>
      <c r="B44" s="202"/>
      <c r="C44" s="202"/>
      <c r="D44" s="203"/>
      <c r="E44" s="134"/>
      <c r="F44" s="135"/>
      <c r="G44" s="136"/>
    </row>
    <row r="45" spans="1:7" ht="19.5" customHeight="1">
      <c r="A45" s="207" t="s">
        <v>90</v>
      </c>
      <c r="B45" s="207"/>
      <c r="C45" s="207"/>
      <c r="D45" s="208"/>
      <c r="E45" s="134">
        <v>7736037.97</v>
      </c>
      <c r="F45" s="137">
        <f>9732152.05-30831.95</f>
        <v>9701320.100000001</v>
      </c>
      <c r="G45" s="136">
        <v>12658184.71</v>
      </c>
    </row>
    <row r="46" spans="1:7" ht="19.5" customHeight="1">
      <c r="A46" s="33" t="s">
        <v>91</v>
      </c>
      <c r="B46" s="33"/>
      <c r="C46" s="33"/>
      <c r="D46" s="1"/>
      <c r="E46" s="134">
        <v>49510.21</v>
      </c>
      <c r="F46" s="137">
        <v>30831.95</v>
      </c>
      <c r="G46" s="136"/>
    </row>
    <row r="47" spans="1:7" ht="19.5" customHeight="1">
      <c r="A47" s="25" t="s">
        <v>92</v>
      </c>
      <c r="B47" s="33"/>
      <c r="C47" s="33"/>
      <c r="D47" s="1"/>
      <c r="E47" s="134"/>
      <c r="F47" s="137"/>
      <c r="G47" s="136"/>
    </row>
    <row r="48" spans="1:7" ht="19.5" customHeight="1">
      <c r="A48" s="33" t="s">
        <v>93</v>
      </c>
      <c r="B48" s="33"/>
      <c r="C48" s="33"/>
      <c r="D48" s="1"/>
      <c r="E48" s="134"/>
      <c r="F48" s="137"/>
      <c r="G48" s="136"/>
    </row>
    <row r="49" spans="1:7" ht="19.5" customHeight="1">
      <c r="A49" s="33" t="s">
        <v>94</v>
      </c>
      <c r="B49" s="33"/>
      <c r="C49" s="33"/>
      <c r="D49" s="1"/>
      <c r="E49" s="134"/>
      <c r="F49" s="137"/>
      <c r="G49" s="136"/>
    </row>
    <row r="50" spans="1:7" ht="19.5" customHeight="1">
      <c r="A50" s="33" t="s">
        <v>95</v>
      </c>
      <c r="B50" s="33"/>
      <c r="C50" s="33"/>
      <c r="D50" s="1"/>
      <c r="E50" s="134"/>
      <c r="F50" s="137"/>
      <c r="G50" s="136"/>
    </row>
    <row r="51" spans="1:7" ht="19.5" customHeight="1">
      <c r="A51" s="33" t="s">
        <v>67</v>
      </c>
      <c r="B51" s="33"/>
      <c r="C51" s="33"/>
      <c r="D51" s="1"/>
      <c r="E51" s="134"/>
      <c r="F51" s="137"/>
      <c r="G51" s="136"/>
    </row>
    <row r="52" spans="1:7" ht="19.5" customHeight="1">
      <c r="A52" s="207" t="s">
        <v>143</v>
      </c>
      <c r="B52" s="207"/>
      <c r="C52" s="207"/>
      <c r="D52" s="208"/>
      <c r="E52" s="134"/>
      <c r="F52" s="137"/>
      <c r="G52" s="136"/>
    </row>
    <row r="53" spans="1:7" ht="19.5" customHeight="1">
      <c r="A53" s="202" t="s">
        <v>144</v>
      </c>
      <c r="B53" s="202"/>
      <c r="C53" s="202"/>
      <c r="D53" s="203"/>
      <c r="E53" s="134"/>
      <c r="F53" s="137"/>
      <c r="G53" s="136"/>
    </row>
    <row r="54" spans="1:7" ht="19.5" customHeight="1">
      <c r="A54" s="207" t="s">
        <v>88</v>
      </c>
      <c r="B54" s="207"/>
      <c r="C54" s="207"/>
      <c r="D54" s="208"/>
      <c r="E54" s="134"/>
      <c r="F54" s="137"/>
      <c r="G54" s="136"/>
    </row>
    <row r="55" spans="1:7" ht="19.5" customHeight="1">
      <c r="A55" s="207" t="s">
        <v>96</v>
      </c>
      <c r="B55" s="207"/>
      <c r="C55" s="207"/>
      <c r="D55" s="208"/>
      <c r="E55" s="134"/>
      <c r="F55" s="137"/>
      <c r="G55" s="136"/>
    </row>
    <row r="56" spans="1:7" ht="19.5" customHeight="1" thickBot="1">
      <c r="A56" s="3" t="s">
        <v>97</v>
      </c>
      <c r="B56" s="3"/>
      <c r="C56" s="3"/>
      <c r="D56" s="60"/>
      <c r="E56" s="118"/>
      <c r="F56" s="141"/>
      <c r="G56" s="142"/>
    </row>
    <row r="57" spans="1:7" ht="19.5" customHeight="1" thickTop="1">
      <c r="A57" s="212" t="s">
        <v>98</v>
      </c>
      <c r="B57" s="212"/>
      <c r="C57" s="212"/>
      <c r="D57" s="213"/>
      <c r="E57" s="134">
        <f>E45+E46</f>
        <v>7785548.18</v>
      </c>
      <c r="F57" s="134">
        <f>F45+F46</f>
        <v>9732152.05</v>
      </c>
      <c r="G57" s="134">
        <f>G45+G46</f>
        <v>12658184.71</v>
      </c>
    </row>
    <row r="58" spans="1:7" ht="19.5" customHeight="1">
      <c r="A58" s="42"/>
      <c r="B58" s="42"/>
      <c r="C58" s="42"/>
      <c r="D58" s="42"/>
      <c r="E58" s="91"/>
      <c r="F58" s="92"/>
      <c r="G58" s="75"/>
    </row>
    <row r="59" spans="1:7" ht="19.5" customHeight="1">
      <c r="A59" s="90" t="s">
        <v>145</v>
      </c>
      <c r="B59" s="90"/>
      <c r="C59" s="90"/>
      <c r="D59" s="90"/>
      <c r="E59" s="144">
        <f>E39-E57</f>
        <v>4600564.770000001</v>
      </c>
      <c r="F59" s="144">
        <f>F39-F57</f>
        <v>10503650.620000001</v>
      </c>
      <c r="G59" s="144">
        <f>G39-G57</f>
        <v>16938878.38</v>
      </c>
    </row>
    <row r="60" spans="1:7" ht="19.5" customHeight="1" thickBot="1">
      <c r="A60" s="42"/>
      <c r="B60" s="42"/>
      <c r="C60" s="42"/>
      <c r="D60" s="42"/>
      <c r="E60" s="91"/>
      <c r="F60" s="92"/>
      <c r="G60" s="75"/>
    </row>
    <row r="61" spans="1:7" ht="33.75" customHeight="1" thickBot="1" thickTop="1">
      <c r="A61" s="214" t="s">
        <v>99</v>
      </c>
      <c r="B61" s="214"/>
      <c r="C61" s="214"/>
      <c r="D61" s="215"/>
      <c r="E61" s="94">
        <v>2006</v>
      </c>
      <c r="F61" s="94" t="s">
        <v>146</v>
      </c>
      <c r="G61" s="94">
        <v>2008</v>
      </c>
    </row>
    <row r="62" spans="1:7" ht="19.5" customHeight="1" thickTop="1">
      <c r="A62" s="43" t="s">
        <v>100</v>
      </c>
      <c r="B62" s="43"/>
      <c r="C62" s="43"/>
      <c r="D62" s="4"/>
      <c r="E62" s="93"/>
      <c r="F62" s="69"/>
      <c r="G62" s="70"/>
    </row>
    <row r="63" spans="1:7" ht="19.5" customHeight="1">
      <c r="A63" s="33" t="s">
        <v>101</v>
      </c>
      <c r="B63" s="33"/>
      <c r="C63" s="33"/>
      <c r="D63" s="1"/>
      <c r="E63" s="16"/>
      <c r="F63" s="18"/>
      <c r="G63" s="13"/>
    </row>
    <row r="64" spans="1:7" ht="19.5" customHeight="1">
      <c r="A64" s="33" t="s">
        <v>102</v>
      </c>
      <c r="B64" s="33"/>
      <c r="C64" s="33"/>
      <c r="D64" s="1"/>
      <c r="E64" s="16"/>
      <c r="F64" s="18"/>
      <c r="G64" s="13"/>
    </row>
    <row r="65" spans="1:7" ht="19.5" customHeight="1">
      <c r="A65" s="33" t="s">
        <v>103</v>
      </c>
      <c r="B65" s="33"/>
      <c r="C65" s="33"/>
      <c r="D65" s="1"/>
      <c r="E65" s="16"/>
      <c r="F65" s="18"/>
      <c r="G65" s="13"/>
    </row>
    <row r="66" spans="1:7" ht="19.5" customHeight="1">
      <c r="A66" s="33" t="s">
        <v>104</v>
      </c>
      <c r="B66" s="33"/>
      <c r="C66" s="33"/>
      <c r="D66" s="1"/>
      <c r="E66" s="16"/>
      <c r="F66" s="18"/>
      <c r="G66" s="13"/>
    </row>
    <row r="67" spans="1:7" ht="19.5" customHeight="1">
      <c r="A67" s="33" t="s">
        <v>105</v>
      </c>
      <c r="B67" s="33"/>
      <c r="C67" s="33"/>
      <c r="D67" s="1"/>
      <c r="E67" s="16"/>
      <c r="F67" s="18"/>
      <c r="G67" s="13"/>
    </row>
    <row r="68" spans="1:7" ht="19.5" customHeight="1">
      <c r="A68" s="33" t="s">
        <v>106</v>
      </c>
      <c r="B68" s="33"/>
      <c r="C68" s="33"/>
      <c r="D68" s="1"/>
      <c r="E68" s="16"/>
      <c r="F68" s="18"/>
      <c r="G68" s="13"/>
    </row>
    <row r="69" spans="1:7" ht="19.5" customHeight="1">
      <c r="A69" s="33" t="s">
        <v>107</v>
      </c>
      <c r="B69" s="33"/>
      <c r="C69" s="33"/>
      <c r="D69" s="1"/>
      <c r="E69" s="16"/>
      <c r="F69" s="18"/>
      <c r="G69" s="13"/>
    </row>
    <row r="70" spans="1:7" ht="19.5" customHeight="1" thickBot="1">
      <c r="A70" s="3" t="s">
        <v>108</v>
      </c>
      <c r="B70" s="3"/>
      <c r="C70" s="3"/>
      <c r="D70" s="60"/>
      <c r="E70" s="71"/>
      <c r="F70" s="72"/>
      <c r="G70" s="73"/>
    </row>
    <row r="71" spans="1:7" ht="19.5" customHeight="1" thickBot="1" thickTop="1">
      <c r="A71" s="54"/>
      <c r="B71" s="54"/>
      <c r="C71" s="54"/>
      <c r="D71" s="54"/>
      <c r="E71" s="95"/>
      <c r="F71" s="96"/>
      <c r="G71" s="97"/>
    </row>
    <row r="72" spans="1:7" s="7" customFormat="1" ht="19.5" customHeight="1" thickBot="1" thickTop="1">
      <c r="A72" s="209" t="s">
        <v>109</v>
      </c>
      <c r="B72" s="209"/>
      <c r="C72" s="209"/>
      <c r="D72" s="216"/>
      <c r="E72" s="98"/>
      <c r="F72" s="98"/>
      <c r="G72" s="99"/>
    </row>
    <row r="73" spans="1:7" ht="18.75" customHeight="1" thickBot="1" thickTop="1">
      <c r="A73" s="209" t="s">
        <v>110</v>
      </c>
      <c r="B73" s="209"/>
      <c r="C73" s="209"/>
      <c r="D73" s="209"/>
      <c r="E73" s="68"/>
      <c r="F73" s="68"/>
      <c r="G73" s="58"/>
    </row>
    <row r="74" ht="13.5" thickTop="1">
      <c r="A74" t="s">
        <v>19</v>
      </c>
    </row>
  </sheetData>
  <sheetProtection/>
  <mergeCells count="35">
    <mergeCell ref="A5:G5"/>
    <mergeCell ref="A1:G1"/>
    <mergeCell ref="A2:G2"/>
    <mergeCell ref="A3:G3"/>
    <mergeCell ref="A4:G4"/>
    <mergeCell ref="A73:D73"/>
    <mergeCell ref="A57:D57"/>
    <mergeCell ref="A61:D61"/>
    <mergeCell ref="A53:D53"/>
    <mergeCell ref="A54:D54"/>
    <mergeCell ref="A55:D55"/>
    <mergeCell ref="A72:D72"/>
    <mergeCell ref="F41:F42"/>
    <mergeCell ref="G41:G42"/>
    <mergeCell ref="F8:F9"/>
    <mergeCell ref="G8:G9"/>
    <mergeCell ref="A45:D45"/>
    <mergeCell ref="A52:D52"/>
    <mergeCell ref="A41:D42"/>
    <mergeCell ref="E41:E42"/>
    <mergeCell ref="A44:D44"/>
    <mergeCell ref="A13:D13"/>
    <mergeCell ref="A8:D9"/>
    <mergeCell ref="A10:D10"/>
    <mergeCell ref="A23:D23"/>
    <mergeCell ref="A38:D38"/>
    <mergeCell ref="A43:D43"/>
    <mergeCell ref="A22:D22"/>
    <mergeCell ref="A11:D11"/>
    <mergeCell ref="A21:D21"/>
    <mergeCell ref="A12:D12"/>
    <mergeCell ref="A7:G7"/>
    <mergeCell ref="E8:E9"/>
    <mergeCell ref="A20:D20"/>
    <mergeCell ref="A39:D39"/>
  </mergeCells>
  <printOptions horizontalCentered="1"/>
  <pageMargins left="1.1811023622047245" right="0.7874015748031497" top="0.74" bottom="0.5905511811023623" header="0.5118110236220472" footer="0.5118110236220472"/>
  <pageSetup firstPageNumber="21" useFirstPageNumber="1" horizontalDpi="600" verticalDpi="600" orientation="landscape" paperSize="9" scale="94" r:id="rId2"/>
  <headerFooter alignWithMargins="0">
    <oddHeader>&amp;Rfls.&amp;P</oddHeader>
  </headerFooter>
  <rowBreaks count="3" manualBreakCount="3">
    <brk id="26" max="6" man="1"/>
    <brk id="45" max="6" man="1"/>
    <brk id="60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zoomScalePageLayoutView="0" workbookViewId="0" topLeftCell="A1">
      <selection activeCell="A13" sqref="A13:D13"/>
    </sheetView>
  </sheetViews>
  <sheetFormatPr defaultColWidth="9.140625" defaultRowHeight="12.75"/>
  <cols>
    <col min="1" max="1" width="21.00390625" style="0" customWidth="1"/>
    <col min="2" max="4" width="12.7109375" style="0" customWidth="1"/>
    <col min="5" max="5" width="51.28125" style="0" customWidth="1"/>
  </cols>
  <sheetData>
    <row r="1" spans="1:5" ht="16.5" customHeight="1">
      <c r="A1" s="153" t="s">
        <v>148</v>
      </c>
      <c r="B1" s="153"/>
      <c r="C1" s="153"/>
      <c r="D1" s="153"/>
      <c r="E1" s="153"/>
    </row>
    <row r="2" spans="1:5" ht="15.75" customHeight="1">
      <c r="A2" s="147" t="s">
        <v>149</v>
      </c>
      <c r="B2" s="147"/>
      <c r="C2" s="147"/>
      <c r="D2" s="147"/>
      <c r="E2" s="147"/>
    </row>
    <row r="3" spans="1:5" ht="15.75" customHeight="1">
      <c r="A3" s="154" t="s">
        <v>38</v>
      </c>
      <c r="B3" s="154"/>
      <c r="C3" s="154"/>
      <c r="D3" s="154"/>
      <c r="E3" s="154"/>
    </row>
    <row r="4" spans="1:5" ht="12" customHeight="1">
      <c r="A4" s="154" t="s">
        <v>151</v>
      </c>
      <c r="B4" s="154"/>
      <c r="C4" s="154"/>
      <c r="D4" s="154"/>
      <c r="E4" s="154"/>
    </row>
    <row r="5" spans="1:5" ht="15" customHeight="1">
      <c r="A5" s="154" t="s">
        <v>150</v>
      </c>
      <c r="B5" s="154"/>
      <c r="C5" s="154"/>
      <c r="D5" s="154"/>
      <c r="E5" s="154"/>
    </row>
    <row r="6" spans="1:8" ht="18" customHeight="1" thickBot="1">
      <c r="A6" s="229">
        <v>1</v>
      </c>
      <c r="B6" s="230"/>
      <c r="C6" s="230"/>
      <c r="D6" s="230"/>
      <c r="E6" s="230"/>
      <c r="H6" s="62"/>
    </row>
    <row r="7" spans="1:8" ht="14.25" thickBot="1" thickTop="1">
      <c r="A7" s="81"/>
      <c r="B7" s="82"/>
      <c r="C7" s="82"/>
      <c r="D7" s="82"/>
      <c r="E7" s="82"/>
      <c r="H7" s="62"/>
    </row>
    <row r="8" spans="1:5" ht="14.25" thickBot="1" thickTop="1">
      <c r="A8" s="176" t="s">
        <v>112</v>
      </c>
      <c r="B8" s="176"/>
      <c r="C8" s="176"/>
      <c r="D8" s="176"/>
      <c r="E8" s="176"/>
    </row>
    <row r="9" spans="1:5" ht="13.5" thickTop="1">
      <c r="A9" s="172" t="s">
        <v>4</v>
      </c>
      <c r="B9" s="172"/>
      <c r="C9" s="172"/>
      <c r="D9" s="196"/>
      <c r="E9" s="192" t="s">
        <v>113</v>
      </c>
    </row>
    <row r="10" spans="1:5" ht="12.75">
      <c r="A10" s="164"/>
      <c r="B10" s="164"/>
      <c r="C10" s="164"/>
      <c r="D10" s="182"/>
      <c r="E10" s="177"/>
    </row>
    <row r="11" spans="1:5" ht="12.75">
      <c r="A11" s="164"/>
      <c r="B11" s="164"/>
      <c r="C11" s="164"/>
      <c r="D11" s="182"/>
      <c r="E11" s="177"/>
    </row>
    <row r="12" spans="1:5" ht="12.75">
      <c r="A12" s="166"/>
      <c r="B12" s="166"/>
      <c r="C12" s="166"/>
      <c r="D12" s="183"/>
      <c r="E12" s="178"/>
    </row>
    <row r="13" spans="1:5" s="7" customFormat="1" ht="19.5" customHeight="1">
      <c r="A13" s="202" t="s">
        <v>114</v>
      </c>
      <c r="B13" s="202"/>
      <c r="C13" s="202"/>
      <c r="D13" s="203"/>
      <c r="E13" s="63"/>
    </row>
    <row r="14" spans="1:5" ht="19.5" customHeight="1">
      <c r="A14" s="202" t="s">
        <v>115</v>
      </c>
      <c r="B14" s="207"/>
      <c r="C14" s="207"/>
      <c r="D14" s="208"/>
      <c r="E14" s="15"/>
    </row>
    <row r="15" spans="1:5" ht="19.5" customHeight="1">
      <c r="A15" s="221" t="s">
        <v>116</v>
      </c>
      <c r="B15" s="221"/>
      <c r="C15" s="221"/>
      <c r="D15" s="222"/>
      <c r="E15" s="76"/>
    </row>
    <row r="16" spans="1:5" ht="19.5" customHeight="1">
      <c r="A16" s="223" t="s">
        <v>147</v>
      </c>
      <c r="B16" s="223"/>
      <c r="C16" s="223"/>
      <c r="D16" s="224"/>
      <c r="E16" s="77"/>
    </row>
    <row r="17" spans="1:5" s="7" customFormat="1" ht="19.5" customHeight="1">
      <c r="A17" s="225" t="s">
        <v>117</v>
      </c>
      <c r="B17" s="225"/>
      <c r="C17" s="225"/>
      <c r="D17" s="226"/>
      <c r="E17" s="78"/>
    </row>
    <row r="18" spans="1:5" ht="19.5" customHeight="1">
      <c r="A18" s="225" t="s">
        <v>118</v>
      </c>
      <c r="B18" s="225"/>
      <c r="C18" s="225"/>
      <c r="D18" s="226"/>
      <c r="E18" s="77"/>
    </row>
    <row r="19" spans="1:5" ht="19.5" customHeight="1">
      <c r="A19" s="217" t="s">
        <v>119</v>
      </c>
      <c r="B19" s="217"/>
      <c r="C19" s="217"/>
      <c r="D19" s="218"/>
      <c r="E19" s="74"/>
    </row>
    <row r="20" spans="1:5" s="7" customFormat="1" ht="19.5" customHeight="1">
      <c r="A20" s="219" t="s">
        <v>121</v>
      </c>
      <c r="B20" s="219"/>
      <c r="C20" s="219"/>
      <c r="D20" s="220"/>
      <c r="E20" s="79"/>
    </row>
    <row r="21" spans="1:5" s="7" customFormat="1" ht="19.5" customHeight="1">
      <c r="A21" s="227" t="s">
        <v>122</v>
      </c>
      <c r="B21" s="227"/>
      <c r="C21" s="227"/>
      <c r="D21" s="228"/>
      <c r="E21" s="80"/>
    </row>
    <row r="22" spans="1:5" ht="21.75" customHeight="1" thickBot="1">
      <c r="A22" s="186" t="s">
        <v>120</v>
      </c>
      <c r="B22" s="186"/>
      <c r="C22" s="186"/>
      <c r="D22" s="186"/>
      <c r="E22" s="34"/>
    </row>
    <row r="23" ht="13.5" thickTop="1">
      <c r="A23" t="s">
        <v>19</v>
      </c>
    </row>
    <row r="26" ht="15">
      <c r="B26" s="5"/>
    </row>
  </sheetData>
  <sheetProtection/>
  <mergeCells count="19">
    <mergeCell ref="A1:E1"/>
    <mergeCell ref="A2:E2"/>
    <mergeCell ref="A3:E3"/>
    <mergeCell ref="A4:E4"/>
    <mergeCell ref="A5:E5"/>
    <mergeCell ref="A17:D17"/>
    <mergeCell ref="A18:D18"/>
    <mergeCell ref="A21:D21"/>
    <mergeCell ref="A6:E6"/>
    <mergeCell ref="A8:E8"/>
    <mergeCell ref="E9:E12"/>
    <mergeCell ref="A9:D12"/>
    <mergeCell ref="A22:D22"/>
    <mergeCell ref="A19:D19"/>
    <mergeCell ref="A20:D20"/>
    <mergeCell ref="A13:D13"/>
    <mergeCell ref="A14:D14"/>
    <mergeCell ref="A15:D15"/>
    <mergeCell ref="A16:D16"/>
  </mergeCells>
  <printOptions horizontalCentered="1"/>
  <pageMargins left="1.1811023622047245" right="0.7874015748031497" top="0.71" bottom="0.5905511811023623" header="0.5118110236220472" footer="0.5118110236220472"/>
  <pageSetup firstPageNumber="25" useFirstPageNumber="1" horizontalDpi="600" verticalDpi="600" orientation="landscape" paperSize="9" r:id="rId2"/>
  <headerFooter alignWithMargins="0">
    <oddHeader>&amp;Rfls.&amp;P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Fiscais</dc:title>
  <dc:subject/>
  <dc:creator>Luciana Campos de Oliveira</dc:creator>
  <cp:keywords/>
  <dc:description>2009 - Portaria 577 de 15/02/2008, DOU 16/10/2008 - Alterações</dc:description>
  <cp:lastModifiedBy>codiub</cp:lastModifiedBy>
  <cp:lastPrinted>2009-07-14T18:14:11Z</cp:lastPrinted>
  <dcterms:created xsi:type="dcterms:W3CDTF">2004-05-03T17:30:01Z</dcterms:created>
  <dcterms:modified xsi:type="dcterms:W3CDTF">2009-08-04T19:03:19Z</dcterms:modified>
  <cp:category/>
  <cp:version/>
  <cp:contentType/>
  <cp:contentStatus/>
</cp:coreProperties>
</file>