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5" windowWidth="12120" windowHeight="9120" tabRatio="761" activeTab="0"/>
  </bookViews>
  <sheets>
    <sheet name="comparativo de receitas" sheetId="1" r:id="rId1"/>
  </sheets>
  <definedNames>
    <definedName name="_xlnm.Print_Area" localSheetId="0">'comparativo de receitas'!$A$1:$G$89</definedName>
    <definedName name="_xlnm.Print_Titles" localSheetId="0">'comparativo de receitas'!$1:$6</definedName>
  </definedNames>
  <calcPr fullCalcOnLoad="1"/>
</workbook>
</file>

<file path=xl/sharedStrings.xml><?xml version="1.0" encoding="utf-8"?>
<sst xmlns="http://schemas.openxmlformats.org/spreadsheetml/2006/main" count="168" uniqueCount="163">
  <si>
    <t>IMPOSTOS</t>
  </si>
  <si>
    <t>TAXAS</t>
  </si>
  <si>
    <t>CONTRIBUIÇÃO DE MELHORIA</t>
  </si>
  <si>
    <t>CONTRIBUIÇÕES SOCIAIS</t>
  </si>
  <si>
    <t>CONTRIBUIÇÕES ECONÔMICAS</t>
  </si>
  <si>
    <t>DIVIDENDOS</t>
  </si>
  <si>
    <t>FUNDOS DE INVESTIMENTOS</t>
  </si>
  <si>
    <t>RECEITA DE SERVIÇOS</t>
  </si>
  <si>
    <t>RECEITAS DE CAPITAL</t>
  </si>
  <si>
    <t>CÓDIGO</t>
  </si>
  <si>
    <t>1000</t>
  </si>
  <si>
    <t>RECEITA CORRENTE</t>
  </si>
  <si>
    <t>1100</t>
  </si>
  <si>
    <t>RECEITA TRIBUTÁRIA</t>
  </si>
  <si>
    <t>1110</t>
  </si>
  <si>
    <t>1112</t>
  </si>
  <si>
    <t>IMPOSTO SOBRE PATRIMÔNIO E A RENDA</t>
  </si>
  <si>
    <t>1113</t>
  </si>
  <si>
    <t>IMPOSTO SOBRE A PRODUÇÃO E A CIRCULAÇÃO</t>
  </si>
  <si>
    <t>1120</t>
  </si>
  <si>
    <t>1121</t>
  </si>
  <si>
    <t>TAXAS PELO EXERCÍCIO DO PODER DE POLÍCIA</t>
  </si>
  <si>
    <t>1122</t>
  </si>
  <si>
    <t>TAXAS PELA PRESTAÇÃO DE SERVIÇOS</t>
  </si>
  <si>
    <t>1130</t>
  </si>
  <si>
    <t>1139</t>
  </si>
  <si>
    <t>CONTRIBUIÇÃO DE MELHORIA DIVERSAS</t>
  </si>
  <si>
    <t>1200</t>
  </si>
  <si>
    <t>RECEITAS DE CONTRIBUIÇÕES</t>
  </si>
  <si>
    <t>1210</t>
  </si>
  <si>
    <t>1220</t>
  </si>
  <si>
    <t>1300</t>
  </si>
  <si>
    <t>RECEITA PATRIMONIAL</t>
  </si>
  <si>
    <t>1310</t>
  </si>
  <si>
    <t>RECEITAS IMOBILIÁRIAS</t>
  </si>
  <si>
    <t>1311</t>
  </si>
  <si>
    <t>ALUGUÉIS</t>
  </si>
  <si>
    <t>1320</t>
  </si>
  <si>
    <t>RECEITAS DE VALORES MOBILIÁRIOS</t>
  </si>
  <si>
    <t>1321</t>
  </si>
  <si>
    <t>JUROS DE TÍTULOS DE RENDA</t>
  </si>
  <si>
    <t>1322</t>
  </si>
  <si>
    <t>1324</t>
  </si>
  <si>
    <t>1325</t>
  </si>
  <si>
    <t>REMUNERAÇÃO DE DEPÓSITOS BANCÁRIOS</t>
  </si>
  <si>
    <t>1329</t>
  </si>
  <si>
    <t>OUTRAS RECEITAS DE VALORES MOBILIÁRIOS</t>
  </si>
  <si>
    <t>1600</t>
  </si>
  <si>
    <t>1700</t>
  </si>
  <si>
    <t>TRANSFERÊNCIAS CORRENTES</t>
  </si>
  <si>
    <t>1720</t>
  </si>
  <si>
    <t>TRANSFERÊNCIAS INTERGOVERNAMENTAIS</t>
  </si>
  <si>
    <t>1721</t>
  </si>
  <si>
    <t>TRANSFERÊNCIAS DA UNIÃO</t>
  </si>
  <si>
    <t>1722</t>
  </si>
  <si>
    <t>TRANSFERÊNCIAS DO ESTADO</t>
  </si>
  <si>
    <t>1724</t>
  </si>
  <si>
    <t>TRANSFERÊNCIAS MULTIGOVERNAMENTAIS</t>
  </si>
  <si>
    <t>1730</t>
  </si>
  <si>
    <t>TRANSFERÊNCIAS DE INSTITUIÇÕES PRIVADAS</t>
  </si>
  <si>
    <t>1740</t>
  </si>
  <si>
    <t>TRANSFERÊNCIAS DO EXTERIOR</t>
  </si>
  <si>
    <t>1750</t>
  </si>
  <si>
    <t>TRANSFERÊNCIAS DE PESSOAS</t>
  </si>
  <si>
    <t>1760</t>
  </si>
  <si>
    <t>TRANSFERÊNCIAS DE CONVÊNIOS</t>
  </si>
  <si>
    <t>1761</t>
  </si>
  <si>
    <t>TRANSFERÊNCIAS DE CONVÊNIOS DA UNIÃO E DE  SUAS ENTIDADES</t>
  </si>
  <si>
    <t>1762</t>
  </si>
  <si>
    <t>TRANSFERÊNCIAS DE CONVÊNIOS DOS ESTADOS E DO DISTRITO FEDERAL E DE SUAS ENTIDADES</t>
  </si>
  <si>
    <t>1900</t>
  </si>
  <si>
    <t>OUTRAS RECEITAS CORRENTES</t>
  </si>
  <si>
    <t>1910</t>
  </si>
  <si>
    <t>MULTAS E JUROS DE MORA</t>
  </si>
  <si>
    <t>1911</t>
  </si>
  <si>
    <t>1912</t>
  </si>
  <si>
    <t>MULTAS E JUROS DE MORA DAS CONTRIBUIÇÕES</t>
  </si>
  <si>
    <t>1913</t>
  </si>
  <si>
    <t>MULTA DE JUROS DE MORA DA DIVIDA ATIVA DOS TRIBUTOS</t>
  </si>
  <si>
    <t>1918</t>
  </si>
  <si>
    <t>MULTAS E JUROS DE MORA DE OUTRAS RECEITAS</t>
  </si>
  <si>
    <t>1919</t>
  </si>
  <si>
    <t>MULTAS DE OUTRAS ORIGENS</t>
  </si>
  <si>
    <t>1920</t>
  </si>
  <si>
    <t>INDENIZAÇÕES E RESTITUIÇÕES</t>
  </si>
  <si>
    <t>1921</t>
  </si>
  <si>
    <t xml:space="preserve">INDENIZAÇÕES  </t>
  </si>
  <si>
    <t>1922</t>
  </si>
  <si>
    <t>RESTITUIÇÕES</t>
  </si>
  <si>
    <t>1930</t>
  </si>
  <si>
    <t>RECEITA DA DÍVIDA ATIVA</t>
  </si>
  <si>
    <t>1931</t>
  </si>
  <si>
    <t>RECEITA DA DÍVIDA ATIVA TRIBUTÁRIA</t>
  </si>
  <si>
    <t>1932</t>
  </si>
  <si>
    <t>RECEITA DA DÍVIDA ATIVA NÃO TRIBUTÁRIA</t>
  </si>
  <si>
    <t>1990</t>
  </si>
  <si>
    <t>RECEITAS DIVERSAS</t>
  </si>
  <si>
    <t>2000</t>
  </si>
  <si>
    <t>2100</t>
  </si>
  <si>
    <t>OPERAÇÕES DE CRÉDITO</t>
  </si>
  <si>
    <t>2110</t>
  </si>
  <si>
    <t>OPERAÇÕES DE CRÉDITO INTERNAS</t>
  </si>
  <si>
    <t>2114</t>
  </si>
  <si>
    <t>2119</t>
  </si>
  <si>
    <t>OUTRAS OPERAÇÕES DE CRÉDITO INTERNAS</t>
  </si>
  <si>
    <t>2200</t>
  </si>
  <si>
    <t>ALIENAÇÃO DE BENS</t>
  </si>
  <si>
    <t>2210</t>
  </si>
  <si>
    <t>ALIENAÇÃO DE BENS MÓVEIS</t>
  </si>
  <si>
    <t>ALIENAÇÃO DE OUTROS BENS MÓVEIS</t>
  </si>
  <si>
    <t>2220</t>
  </si>
  <si>
    <t>ALIENAÇÃO DE BENS IMÓVEIS</t>
  </si>
  <si>
    <t>2229</t>
  </si>
  <si>
    <t>ALIENAÇÃO DE OUTROS BENS IMÓVEIS</t>
  </si>
  <si>
    <t>2400</t>
  </si>
  <si>
    <t>TRANSFERÊNCIAS DE CAPITAL</t>
  </si>
  <si>
    <t>2420</t>
  </si>
  <si>
    <t>2421</t>
  </si>
  <si>
    <t>2430</t>
  </si>
  <si>
    <t>2440</t>
  </si>
  <si>
    <t>2470</t>
  </si>
  <si>
    <t>TRANSFERÊNCIA DE CONVÊNIOS</t>
  </si>
  <si>
    <t>2471</t>
  </si>
  <si>
    <t>TRANSFERÊNCIA DE CONVÊNIOS DA UNIÃO E DE SUAS ENTIDADES</t>
  </si>
  <si>
    <t>2472</t>
  </si>
  <si>
    <t>TRANSFERÊNCIA DE CONVÊNIOS DOS ESTADOS E DO DISTRITO FEDERAL E DE SUAS ENTIDADES</t>
  </si>
  <si>
    <t>2500</t>
  </si>
  <si>
    <t>OUTRAS RECEITAS DE CAPITAL</t>
  </si>
  <si>
    <t>RECEITA CONDICIONADA A NOVOS CONTRATOS</t>
  </si>
  <si>
    <t>9000</t>
  </si>
  <si>
    <t>TOTAL DAS RECEITAS</t>
  </si>
  <si>
    <t>2474</t>
  </si>
  <si>
    <t>TRANSFERÊNCIAS DE CONVÊNIOS DE INSTITUIÇÕES PRIVADAS</t>
  </si>
  <si>
    <t>ESPECIFICAÇÃO</t>
  </si>
  <si>
    <t xml:space="preserve">REALIZADA </t>
  </si>
  <si>
    <t>ORÇADA</t>
  </si>
  <si>
    <t>PROJETADA</t>
  </si>
  <si>
    <t>1330</t>
  </si>
  <si>
    <t>RECEITA DE CONCESSÕES E PERMISSÕES</t>
  </si>
  <si>
    <t>1328</t>
  </si>
  <si>
    <t>REMUNERAÇÃO DOS INVESTIMENTOS DO RPPS</t>
  </si>
  <si>
    <t>MULTAS DE MORA DE MORA DOS TRIBUTOS</t>
  </si>
  <si>
    <t>1764</t>
  </si>
  <si>
    <t>TRANSFERÊNCIAS DE CONV. DE INST. PRIVADAS</t>
  </si>
  <si>
    <t>OPERAÇÕES DE CRÉDITO INTERNAS CONTRATUAIS RELATIVAS A PROG. DE GOVERNO</t>
  </si>
  <si>
    <t>2120</t>
  </si>
  <si>
    <t>OPERAÇÃO DE CRÉDITO EXTERNAS</t>
  </si>
  <si>
    <t>7000</t>
  </si>
  <si>
    <t>OPERAÇÕES INTRA-ORÇAMENTÁRIAS</t>
  </si>
  <si>
    <t xml:space="preserve">Meta Fiscal da Receita </t>
  </si>
  <si>
    <t xml:space="preserve"> Previsão e Comparativo dos Três Últimos Exercícios</t>
  </si>
  <si>
    <t>1400</t>
  </si>
  <si>
    <t>RECEITA AGROPECUÁRIA</t>
  </si>
  <si>
    <t>2225</t>
  </si>
  <si>
    <t>ALIENAÇÃO DE BENS IMÓVEIS - COHAGRA</t>
  </si>
  <si>
    <t>Pib 5% + Infl. 5%</t>
  </si>
  <si>
    <t>2422</t>
  </si>
  <si>
    <t>TRANSFERÊNCIAS DOS ESTADOS</t>
  </si>
  <si>
    <t>DEDUÇÃO DE RECEITA PARA FORMAÇÃO DO FUNDEB</t>
  </si>
  <si>
    <t>LEI DE DIRETRIZES ORÇAMENTÁRIAS - 2011</t>
  </si>
  <si>
    <t>Câmara Municipal de Uberaba</t>
  </si>
  <si>
    <t>O futuro em nossas mãos</t>
  </si>
  <si>
    <t>Anexo II - Lei nº 10.981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</si>
</sst>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#,##0.000"/>
    <numFmt numFmtId="186" formatCode="#,##0.0000"/>
    <numFmt numFmtId="187" formatCode="#,##0.00000"/>
    <numFmt numFmtId="188" formatCode="#,##0.000000"/>
    <numFmt numFmtId="189" formatCode="#,##0.000000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43" fontId="0" fillId="0" borderId="0" xfId="53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4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46" fillId="0" borderId="0" xfId="0" applyFont="1" applyAlignment="1">
      <alignment horizontal="center" readingOrder="2"/>
    </xf>
    <xf numFmtId="0" fontId="47" fillId="0" borderId="0" xfId="0" applyFont="1" applyAlignment="1">
      <alignment horizontal="center" readingOrder="2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38100</xdr:rowOff>
    </xdr:from>
    <xdr:to>
      <xdr:col>1</xdr:col>
      <xdr:colOff>457200</xdr:colOff>
      <xdr:row>2</xdr:row>
      <xdr:rowOff>47625</xdr:rowOff>
    </xdr:to>
    <xdr:pic>
      <xdr:nvPicPr>
        <xdr:cNvPr id="1" name="Picture 9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76200</xdr:rowOff>
    </xdr:from>
    <xdr:to>
      <xdr:col>1</xdr:col>
      <xdr:colOff>1266825</xdr:colOff>
      <xdr:row>3</xdr:row>
      <xdr:rowOff>257175</xdr:rowOff>
    </xdr:to>
    <xdr:sp>
      <xdr:nvSpPr>
        <xdr:cNvPr id="2" name="Text Box 93"/>
        <xdr:cNvSpPr txBox="1">
          <a:spLocks noChangeArrowheads="1"/>
        </xdr:cNvSpPr>
      </xdr:nvSpPr>
      <xdr:spPr>
        <a:xfrm>
          <a:off x="0" y="533400"/>
          <a:ext cx="1828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Câmara Municipal de Uberaba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 futuro em nossas mãos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8.421875" style="7" bestFit="1" customWidth="1"/>
    <col min="2" max="2" width="46.8515625" style="8" customWidth="1"/>
    <col min="3" max="3" width="13.8515625" style="6" customWidth="1"/>
    <col min="4" max="5" width="13.8515625" style="6" bestFit="1" customWidth="1"/>
    <col min="6" max="6" width="14.421875" style="6" customWidth="1"/>
    <col min="7" max="7" width="13.8515625" style="6" bestFit="1" customWidth="1"/>
    <col min="8" max="8" width="19.7109375" style="6" bestFit="1" customWidth="1"/>
    <col min="9" max="9" width="15.28125" style="0" bestFit="1" customWidth="1"/>
    <col min="10" max="10" width="12.8515625" style="0" bestFit="1" customWidth="1"/>
  </cols>
  <sheetData>
    <row r="1" spans="1:7" ht="18">
      <c r="A1" s="28" t="s">
        <v>162</v>
      </c>
      <c r="B1" s="28"/>
      <c r="C1" s="28"/>
      <c r="D1" s="28"/>
      <c r="E1" s="28"/>
      <c r="F1" s="28"/>
      <c r="G1" s="28"/>
    </row>
    <row r="2" spans="1:7" ht="18" customHeight="1">
      <c r="A2" s="29" t="s">
        <v>159</v>
      </c>
      <c r="B2" s="29"/>
      <c r="C2" s="29"/>
      <c r="D2" s="29"/>
      <c r="E2" s="29"/>
      <c r="F2" s="29"/>
      <c r="G2" s="29"/>
    </row>
    <row r="3" spans="1:7" ht="19.5" customHeight="1">
      <c r="A3" s="34" t="s">
        <v>149</v>
      </c>
      <c r="B3" s="34"/>
      <c r="C3" s="34"/>
      <c r="D3" s="34"/>
      <c r="E3" s="34"/>
      <c r="F3" s="34"/>
      <c r="G3" s="34"/>
    </row>
    <row r="4" spans="1:9" ht="20.25" customHeight="1">
      <c r="A4" s="35" t="s">
        <v>150</v>
      </c>
      <c r="B4" s="35"/>
      <c r="C4" s="35"/>
      <c r="D4" s="35"/>
      <c r="E4" s="35"/>
      <c r="F4" s="35"/>
      <c r="G4" s="35"/>
      <c r="H4" s="17"/>
      <c r="I4" s="17"/>
    </row>
    <row r="5" spans="1:7" ht="12.75">
      <c r="A5" s="32" t="s">
        <v>9</v>
      </c>
      <c r="B5" s="32" t="s">
        <v>133</v>
      </c>
      <c r="C5" s="33" t="s">
        <v>134</v>
      </c>
      <c r="D5" s="33"/>
      <c r="E5" s="33"/>
      <c r="F5" s="5" t="s">
        <v>135</v>
      </c>
      <c r="G5" s="5" t="s">
        <v>136</v>
      </c>
    </row>
    <row r="6" spans="1:9" ht="12.75">
      <c r="A6" s="32"/>
      <c r="B6" s="32"/>
      <c r="C6" s="23">
        <v>2007</v>
      </c>
      <c r="D6" s="23">
        <v>2008</v>
      </c>
      <c r="E6" s="23">
        <v>2009</v>
      </c>
      <c r="F6" s="23">
        <v>2010</v>
      </c>
      <c r="G6" s="23">
        <v>2011</v>
      </c>
      <c r="I6" s="1"/>
    </row>
    <row r="7" spans="1:9" ht="12.75">
      <c r="A7" s="10" t="s">
        <v>10</v>
      </c>
      <c r="B7" s="11" t="s">
        <v>11</v>
      </c>
      <c r="C7" s="3">
        <f>SUBTOTAL(9,C8:C58)</f>
        <v>364865376.1400001</v>
      </c>
      <c r="D7" s="3">
        <f>SUBTOTAL(9,D8:D58)</f>
        <v>421301562.7300001</v>
      </c>
      <c r="E7" s="3">
        <f>SUBTOTAL(9,E8:E58)</f>
        <v>431694991.12</v>
      </c>
      <c r="F7" s="3">
        <f>SUBTOTAL(9,F8:F58)</f>
        <v>499079632.3299999</v>
      </c>
      <c r="G7" s="3">
        <f>SUBTOTAL(9,G8:G58)</f>
        <v>572138420.9615</v>
      </c>
      <c r="H7" s="24" t="s">
        <v>155</v>
      </c>
      <c r="I7" s="6"/>
    </row>
    <row r="8" spans="1:9" ht="12.75">
      <c r="A8" s="10" t="s">
        <v>12</v>
      </c>
      <c r="B8" s="11" t="s">
        <v>13</v>
      </c>
      <c r="C8" s="3">
        <f>SUBTOTAL(9,C9:C16)</f>
        <v>49882970.67</v>
      </c>
      <c r="D8" s="3">
        <f>SUBTOTAL(9,D9:D16)</f>
        <v>55955603.84000001</v>
      </c>
      <c r="E8" s="3">
        <f>SUBTOTAL(9,E9:E16)</f>
        <v>59302141.12</v>
      </c>
      <c r="F8" s="3">
        <f>SUBTOTAL(9,F9:F16)</f>
        <v>62566650</v>
      </c>
      <c r="G8" s="3">
        <f>SUBTOTAL(9,G9:G16)</f>
        <v>76817687.5</v>
      </c>
      <c r="I8" s="6"/>
    </row>
    <row r="9" spans="1:9" ht="12.75">
      <c r="A9" s="10" t="s">
        <v>14</v>
      </c>
      <c r="B9" s="11" t="s">
        <v>0</v>
      </c>
      <c r="C9" s="3">
        <f>SUBTOTAL(9,C10:C11)</f>
        <v>40436886.72</v>
      </c>
      <c r="D9" s="3">
        <f>SUBTOTAL(9,D10:D11)</f>
        <v>46695589.230000004</v>
      </c>
      <c r="E9" s="3">
        <f>SUBTOTAL(9,E10:E11)</f>
        <v>50106355.269999996</v>
      </c>
      <c r="F9" s="3">
        <f>SUBTOTAL(9,F10:F11)</f>
        <v>52610000</v>
      </c>
      <c r="G9" s="3">
        <f>SUBTOTAL(9,G10:G11)</f>
        <v>64532000</v>
      </c>
      <c r="I9" s="6"/>
    </row>
    <row r="10" spans="1:10" ht="12.75">
      <c r="A10" s="12" t="s">
        <v>15</v>
      </c>
      <c r="B10" s="13" t="s">
        <v>16</v>
      </c>
      <c r="C10" s="2">
        <v>21526859.74</v>
      </c>
      <c r="D10" s="2">
        <v>24824658.47</v>
      </c>
      <c r="E10" s="2">
        <v>25364153.57</v>
      </c>
      <c r="F10" s="4">
        <v>28000000</v>
      </c>
      <c r="G10" s="4">
        <f>F10*1.25</f>
        <v>35000000</v>
      </c>
      <c r="I10" s="9"/>
      <c r="J10" s="9"/>
    </row>
    <row r="11" spans="1:10" ht="14.25" customHeight="1">
      <c r="A11" s="12" t="s">
        <v>17</v>
      </c>
      <c r="B11" s="13" t="s">
        <v>18</v>
      </c>
      <c r="C11" s="2">
        <v>18910026.98</v>
      </c>
      <c r="D11" s="2">
        <v>21870930.76</v>
      </c>
      <c r="E11" s="2">
        <v>24742201.7</v>
      </c>
      <c r="F11" s="4">
        <v>24610000</v>
      </c>
      <c r="G11" s="4">
        <f>F11*1.2</f>
        <v>29532000</v>
      </c>
      <c r="I11" s="9"/>
      <c r="J11" s="9"/>
    </row>
    <row r="12" spans="1:9" ht="12.75">
      <c r="A12" s="10" t="s">
        <v>19</v>
      </c>
      <c r="B12" s="11" t="s">
        <v>1</v>
      </c>
      <c r="C12" s="3">
        <f>SUBTOTAL(9,C13:C14)</f>
        <v>9139560.299999999</v>
      </c>
      <c r="D12" s="3">
        <f>SUBTOTAL(9,D13:D14)</f>
        <v>9014931.07</v>
      </c>
      <c r="E12" s="3">
        <f>SUBTOTAL(9,E13:E14)</f>
        <v>9195785.85</v>
      </c>
      <c r="F12" s="3">
        <f>SUBTOTAL(9,F13:F14)</f>
        <v>9734650</v>
      </c>
      <c r="G12" s="3">
        <f>SUBTOTAL(9,G13:G14)</f>
        <v>12041487.5</v>
      </c>
      <c r="I12" s="6"/>
    </row>
    <row r="13" spans="1:9" ht="15" customHeight="1">
      <c r="A13" s="12" t="s">
        <v>20</v>
      </c>
      <c r="B13" s="13" t="s">
        <v>21</v>
      </c>
      <c r="C13" s="2">
        <v>622304.45</v>
      </c>
      <c r="D13" s="2">
        <v>600971.77</v>
      </c>
      <c r="E13" s="2">
        <v>835624.64</v>
      </c>
      <c r="F13" s="4">
        <v>845500</v>
      </c>
      <c r="G13" s="4">
        <f>F13*1.1</f>
        <v>930050.0000000001</v>
      </c>
      <c r="I13" s="6"/>
    </row>
    <row r="14" spans="1:9" ht="12.75">
      <c r="A14" s="12" t="s">
        <v>22</v>
      </c>
      <c r="B14" s="13" t="s">
        <v>23</v>
      </c>
      <c r="C14" s="2">
        <v>8517255.85</v>
      </c>
      <c r="D14" s="2">
        <v>8413959.3</v>
      </c>
      <c r="E14" s="2">
        <v>8360161.21</v>
      </c>
      <c r="F14" s="4">
        <v>8889150</v>
      </c>
      <c r="G14" s="4">
        <f>F14*1.25</f>
        <v>11111437.5</v>
      </c>
      <c r="I14" s="6"/>
    </row>
    <row r="15" spans="1:9" ht="12.75">
      <c r="A15" s="10" t="s">
        <v>24</v>
      </c>
      <c r="B15" s="11" t="s">
        <v>2</v>
      </c>
      <c r="C15" s="3">
        <f>SUBTOTAL(9,C16)</f>
        <v>306523.65</v>
      </c>
      <c r="D15" s="3">
        <f>SUBTOTAL(9,D16:D17)</f>
        <v>245083.54</v>
      </c>
      <c r="E15" s="3">
        <f>SUBTOTAL(9,E16:E17)</f>
        <v>0</v>
      </c>
      <c r="F15" s="3">
        <f>SUBTOTAL(9,F16)</f>
        <v>222000</v>
      </c>
      <c r="G15" s="3">
        <f>SUBTOTAL(9,G16)</f>
        <v>244200.00000000003</v>
      </c>
      <c r="I15" s="6"/>
    </row>
    <row r="16" spans="1:9" ht="12.75">
      <c r="A16" s="12" t="s">
        <v>25</v>
      </c>
      <c r="B16" s="13" t="s">
        <v>26</v>
      </c>
      <c r="C16" s="2">
        <v>306523.65</v>
      </c>
      <c r="D16" s="2">
        <v>245083.54</v>
      </c>
      <c r="E16" s="2">
        <v>0</v>
      </c>
      <c r="F16" s="4">
        <v>222000</v>
      </c>
      <c r="G16" s="4">
        <f>F16*1.1</f>
        <v>244200.00000000003</v>
      </c>
      <c r="I16" s="6"/>
    </row>
    <row r="17" spans="1:9" ht="12.75">
      <c r="A17" s="10" t="s">
        <v>27</v>
      </c>
      <c r="B17" s="11" t="s">
        <v>28</v>
      </c>
      <c r="C17" s="3">
        <f>SUBTOTAL(9,C18:C19)</f>
        <v>17377506.1</v>
      </c>
      <c r="D17" s="3">
        <f>SUBTOTAL(9,D18:D19)</f>
        <v>16489848.59</v>
      </c>
      <c r="E17" s="3">
        <f>SUBTOTAL(9,E18:E19)</f>
        <v>17489321.03</v>
      </c>
      <c r="F17" s="3">
        <f>SUBTOTAL(9,F18:F19)</f>
        <v>15195558.27</v>
      </c>
      <c r="G17" s="3">
        <f>SUBTOTAL(9,G18:G19)</f>
        <v>16715114.097</v>
      </c>
      <c r="I17" s="6"/>
    </row>
    <row r="18" spans="1:9" ht="12.75">
      <c r="A18" s="12" t="s">
        <v>29</v>
      </c>
      <c r="B18" s="13" t="s">
        <v>3</v>
      </c>
      <c r="C18" s="2">
        <v>7847451.84</v>
      </c>
      <c r="D18" s="2">
        <v>7617421.78</v>
      </c>
      <c r="E18" s="2">
        <v>8300605.69</v>
      </c>
      <c r="F18" s="4">
        <v>5595558.27</v>
      </c>
      <c r="G18" s="4">
        <f>F18*1.1</f>
        <v>6155114.097</v>
      </c>
      <c r="I18" s="6"/>
    </row>
    <row r="19" spans="1:9" ht="12.75">
      <c r="A19" s="12" t="s">
        <v>30</v>
      </c>
      <c r="B19" s="13" t="s">
        <v>4</v>
      </c>
      <c r="C19" s="2">
        <v>9530054.26</v>
      </c>
      <c r="D19" s="2">
        <v>8872426.81</v>
      </c>
      <c r="E19" s="2">
        <v>9188715.34</v>
      </c>
      <c r="F19" s="4">
        <v>9600000</v>
      </c>
      <c r="G19" s="4">
        <f>F19*1.1</f>
        <v>10560000</v>
      </c>
      <c r="I19" s="6"/>
    </row>
    <row r="20" spans="1:9" ht="12.75">
      <c r="A20" s="10" t="s">
        <v>31</v>
      </c>
      <c r="B20" s="11" t="s">
        <v>32</v>
      </c>
      <c r="C20" s="3">
        <f>SUBTOTAL(9,C21:C30)</f>
        <v>8119184.739999999</v>
      </c>
      <c r="D20" s="3">
        <f>SUBTOTAL(9,D21:D30)</f>
        <v>10047453.7</v>
      </c>
      <c r="E20" s="3">
        <f>SUBTOTAL(9,E21:E30)</f>
        <v>10027179.989999998</v>
      </c>
      <c r="F20" s="3">
        <f>SUBTOTAL(9,F21:F30)</f>
        <v>9522043.18</v>
      </c>
      <c r="G20" s="3">
        <f>SUBTOTAL(9,G21:G30)</f>
        <v>10474247.498000002</v>
      </c>
      <c r="I20" s="6"/>
    </row>
    <row r="21" spans="1:9" ht="12.75">
      <c r="A21" s="10" t="s">
        <v>33</v>
      </c>
      <c r="B21" s="11" t="s">
        <v>34</v>
      </c>
      <c r="C21" s="3">
        <f>SUBTOTAL(9,C22)</f>
        <v>178286.95</v>
      </c>
      <c r="D21" s="3">
        <f>SUBTOTAL(9,D22)</f>
        <v>174841.48</v>
      </c>
      <c r="E21" s="3">
        <f>SUBTOTAL(9,E22)</f>
        <v>239659.23</v>
      </c>
      <c r="F21" s="3">
        <f>SUBTOTAL(9,F22)</f>
        <v>327312.68</v>
      </c>
      <c r="G21" s="3">
        <f>SUBTOTAL(9,G22)</f>
        <v>360043.94800000003</v>
      </c>
      <c r="I21" s="6"/>
    </row>
    <row r="22" spans="1:9" ht="12.75">
      <c r="A22" s="12" t="s">
        <v>35</v>
      </c>
      <c r="B22" s="13" t="s">
        <v>36</v>
      </c>
      <c r="C22" s="4">
        <v>178286.95</v>
      </c>
      <c r="D22" s="4">
        <v>174841.48</v>
      </c>
      <c r="E22" s="4">
        <v>239659.23</v>
      </c>
      <c r="F22" s="4">
        <v>327312.68</v>
      </c>
      <c r="G22" s="4">
        <f>F22*1.1</f>
        <v>360043.94800000003</v>
      </c>
      <c r="I22" s="6"/>
    </row>
    <row r="23" spans="1:9" ht="12.75">
      <c r="A23" s="10" t="s">
        <v>37</v>
      </c>
      <c r="B23" s="11" t="s">
        <v>38</v>
      </c>
      <c r="C23" s="3">
        <f>SUBTOTAL(9,C24:C30)</f>
        <v>7940897.79</v>
      </c>
      <c r="D23" s="3">
        <f>SUBTOTAL(9,D24:D29)</f>
        <v>8955982.16</v>
      </c>
      <c r="E23" s="3">
        <f>SUBTOTAL(9,E24:E29)</f>
        <v>9463183.32</v>
      </c>
      <c r="F23" s="3">
        <f>SUBTOTAL(9,F24:F29)</f>
        <v>8897270.5</v>
      </c>
      <c r="G23" s="3">
        <f>SUBTOTAL(9,G24:G29)</f>
        <v>9786997.55</v>
      </c>
      <c r="I23" s="6"/>
    </row>
    <row r="24" spans="1:9" ht="12.75">
      <c r="A24" s="12" t="s">
        <v>39</v>
      </c>
      <c r="B24" s="13" t="s">
        <v>40</v>
      </c>
      <c r="C24" s="2">
        <v>575.93</v>
      </c>
      <c r="D24" s="2">
        <v>741.03</v>
      </c>
      <c r="E24" s="2">
        <v>749.64</v>
      </c>
      <c r="F24" s="4">
        <v>385</v>
      </c>
      <c r="G24" s="4">
        <f aca="true" t="shared" si="0" ref="G24:G32">F24*1.1</f>
        <v>423.50000000000006</v>
      </c>
      <c r="I24" s="6"/>
    </row>
    <row r="25" spans="1:9" ht="12.75">
      <c r="A25" s="12" t="s">
        <v>41</v>
      </c>
      <c r="B25" s="13" t="s">
        <v>5</v>
      </c>
      <c r="C25" s="2">
        <v>9069</v>
      </c>
      <c r="D25" s="2">
        <v>3548.05</v>
      </c>
      <c r="E25" s="2">
        <v>11907.39</v>
      </c>
      <c r="F25" s="4">
        <v>6315</v>
      </c>
      <c r="G25" s="4">
        <f t="shared" si="0"/>
        <v>6946.500000000001</v>
      </c>
      <c r="I25" s="6"/>
    </row>
    <row r="26" spans="1:9" ht="12.75">
      <c r="A26" s="12" t="s">
        <v>42</v>
      </c>
      <c r="B26" s="13" t="s">
        <v>6</v>
      </c>
      <c r="C26" s="2">
        <v>0</v>
      </c>
      <c r="D26" s="2">
        <v>0</v>
      </c>
      <c r="E26" s="2">
        <v>0</v>
      </c>
      <c r="F26" s="4">
        <f>E26*1.1</f>
        <v>0</v>
      </c>
      <c r="G26" s="4">
        <f t="shared" si="0"/>
        <v>0</v>
      </c>
      <c r="I26" s="6"/>
    </row>
    <row r="27" spans="1:9" ht="12.75">
      <c r="A27" s="12" t="s">
        <v>43</v>
      </c>
      <c r="B27" s="13" t="s">
        <v>44</v>
      </c>
      <c r="C27" s="2">
        <v>2081870.6</v>
      </c>
      <c r="D27" s="2">
        <v>1680513.79</v>
      </c>
      <c r="E27" s="2">
        <v>2064067.57</v>
      </c>
      <c r="F27" s="4">
        <v>1842450</v>
      </c>
      <c r="G27" s="4">
        <f t="shared" si="0"/>
        <v>2026695.0000000002</v>
      </c>
      <c r="I27" s="6"/>
    </row>
    <row r="28" spans="1:9" ht="12.75" customHeight="1">
      <c r="A28" s="12" t="s">
        <v>139</v>
      </c>
      <c r="B28" s="18" t="s">
        <v>140</v>
      </c>
      <c r="C28" s="16">
        <v>5431047.3</v>
      </c>
      <c r="D28" s="16">
        <v>7144776.18</v>
      </c>
      <c r="E28" s="16">
        <v>7302306.87</v>
      </c>
      <c r="F28" s="19">
        <v>7047020.5</v>
      </c>
      <c r="G28" s="4">
        <f t="shared" si="0"/>
        <v>7751722.550000001</v>
      </c>
      <c r="H28" s="4"/>
      <c r="I28" s="6"/>
    </row>
    <row r="29" spans="1:9" ht="12.75">
      <c r="A29" s="12" t="s">
        <v>45</v>
      </c>
      <c r="B29" s="13" t="s">
        <v>46</v>
      </c>
      <c r="C29" s="2">
        <v>139039.46</v>
      </c>
      <c r="D29" s="2">
        <v>126403.11</v>
      </c>
      <c r="E29" s="2">
        <v>84151.85</v>
      </c>
      <c r="F29" s="4">
        <v>1100</v>
      </c>
      <c r="G29" s="4">
        <f t="shared" si="0"/>
        <v>1210</v>
      </c>
      <c r="H29" s="4"/>
      <c r="I29" s="6"/>
    </row>
    <row r="30" spans="1:9" ht="12.75">
      <c r="A30" s="10" t="s">
        <v>137</v>
      </c>
      <c r="B30" s="11" t="s">
        <v>138</v>
      </c>
      <c r="C30" s="3">
        <v>279295.5</v>
      </c>
      <c r="D30" s="3">
        <v>916630.06</v>
      </c>
      <c r="E30" s="3">
        <v>324337.44</v>
      </c>
      <c r="F30" s="3">
        <v>297460</v>
      </c>
      <c r="G30" s="4">
        <f t="shared" si="0"/>
        <v>327206</v>
      </c>
      <c r="I30" s="6"/>
    </row>
    <row r="31" spans="1:9" ht="12.75">
      <c r="A31" s="10" t="s">
        <v>151</v>
      </c>
      <c r="B31" s="11" t="s">
        <v>152</v>
      </c>
      <c r="C31" s="3">
        <v>0</v>
      </c>
      <c r="D31" s="3">
        <v>0</v>
      </c>
      <c r="E31" s="3">
        <v>2300.92</v>
      </c>
      <c r="F31" s="3">
        <v>2500</v>
      </c>
      <c r="G31" s="4">
        <f t="shared" si="0"/>
        <v>2750</v>
      </c>
      <c r="I31" s="6"/>
    </row>
    <row r="32" spans="1:9" ht="12.75">
      <c r="A32" s="10" t="s">
        <v>47</v>
      </c>
      <c r="B32" s="11" t="s">
        <v>7</v>
      </c>
      <c r="C32" s="3">
        <v>35344423.39</v>
      </c>
      <c r="D32" s="3">
        <v>37259277.86</v>
      </c>
      <c r="E32" s="3">
        <v>41226669.66</v>
      </c>
      <c r="F32" s="3">
        <v>48625020</v>
      </c>
      <c r="G32" s="3">
        <f t="shared" si="0"/>
        <v>53487522.00000001</v>
      </c>
      <c r="I32" s="6"/>
    </row>
    <row r="33" spans="1:9" ht="12.75">
      <c r="A33" s="10" t="s">
        <v>48</v>
      </c>
      <c r="B33" s="11" t="s">
        <v>49</v>
      </c>
      <c r="C33" s="3">
        <f>SUBTOTAL(9,C34:C44)</f>
        <v>235394548.47</v>
      </c>
      <c r="D33" s="3">
        <f>SUBTOTAL(9,D34:D44)</f>
        <v>267780418.41999996</v>
      </c>
      <c r="E33" s="3">
        <f>SUBTOTAL(9,E34:E44)</f>
        <v>280956839.71</v>
      </c>
      <c r="F33" s="3">
        <f>SUBTOTAL(9,F34:F44)</f>
        <v>281634638.03000003</v>
      </c>
      <c r="G33" s="3">
        <f>SUBTOTAL(9,G34:G44)</f>
        <v>325081833.575</v>
      </c>
      <c r="I33" s="6"/>
    </row>
    <row r="34" spans="1:9" ht="12.75">
      <c r="A34" s="10" t="s">
        <v>50</v>
      </c>
      <c r="B34" s="11" t="s">
        <v>51</v>
      </c>
      <c r="C34" s="3">
        <f>SUBTOTAL(9,C35:C37)</f>
        <v>228860850.95</v>
      </c>
      <c r="D34" s="3">
        <f>SUBTOTAL(9,D35:D37)</f>
        <v>259297808.63</v>
      </c>
      <c r="E34" s="3">
        <f>SUBTOTAL(9,E35:E37)</f>
        <v>271391568.52</v>
      </c>
      <c r="F34" s="3">
        <f>SUBTOTAL(9,F35:F37)</f>
        <v>279569640.03000003</v>
      </c>
      <c r="G34" s="3">
        <f>SUBTOTAL(9,G35:G37)</f>
        <v>317830135.775</v>
      </c>
      <c r="I34" s="6"/>
    </row>
    <row r="35" spans="1:9" ht="12.75">
      <c r="A35" s="12" t="s">
        <v>52</v>
      </c>
      <c r="B35" s="13" t="s">
        <v>53</v>
      </c>
      <c r="C35" s="2">
        <v>81070827.38</v>
      </c>
      <c r="D35" s="2">
        <v>93153894.8</v>
      </c>
      <c r="E35" s="2">
        <v>104249486.1</v>
      </c>
      <c r="F35" s="4">
        <v>103035317.42</v>
      </c>
      <c r="G35" s="4">
        <f>F35*1.2</f>
        <v>123642380.904</v>
      </c>
      <c r="I35" s="6"/>
    </row>
    <row r="36" spans="1:9" ht="12.75">
      <c r="A36" s="12" t="s">
        <v>54</v>
      </c>
      <c r="B36" s="13" t="s">
        <v>55</v>
      </c>
      <c r="C36" s="2">
        <v>120390156.34</v>
      </c>
      <c r="D36" s="2">
        <v>130672490.48</v>
      </c>
      <c r="E36" s="2">
        <v>128686759.8</v>
      </c>
      <c r="F36" s="4">
        <v>136327000</v>
      </c>
      <c r="G36" s="4">
        <f>F36*1.1</f>
        <v>149959700</v>
      </c>
      <c r="I36" s="6"/>
    </row>
    <row r="37" spans="1:9" ht="12.75">
      <c r="A37" s="12" t="s">
        <v>56</v>
      </c>
      <c r="B37" s="13" t="s">
        <v>57</v>
      </c>
      <c r="C37" s="2">
        <v>27399867.23</v>
      </c>
      <c r="D37" s="2">
        <v>35471423.35</v>
      </c>
      <c r="E37" s="2">
        <v>38455322.62</v>
      </c>
      <c r="F37" s="4">
        <v>40207322.61</v>
      </c>
      <c r="G37" s="4">
        <f>F37*1.1</f>
        <v>44228054.871</v>
      </c>
      <c r="I37" s="6"/>
    </row>
    <row r="38" spans="1:9" ht="14.25" customHeight="1">
      <c r="A38" s="10" t="s">
        <v>58</v>
      </c>
      <c r="B38" s="20" t="s">
        <v>59</v>
      </c>
      <c r="C38" s="21">
        <v>402803</v>
      </c>
      <c r="D38" s="21">
        <v>157697.6</v>
      </c>
      <c r="E38" s="21">
        <v>0</v>
      </c>
      <c r="F38" s="21">
        <v>0</v>
      </c>
      <c r="G38" s="21">
        <v>0</v>
      </c>
      <c r="I38" s="6"/>
    </row>
    <row r="39" spans="1:9" ht="12.75">
      <c r="A39" s="10" t="s">
        <v>60</v>
      </c>
      <c r="B39" s="11" t="s">
        <v>61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I39" s="6"/>
    </row>
    <row r="40" spans="1:9" ht="12.75">
      <c r="A40" s="10" t="s">
        <v>62</v>
      </c>
      <c r="B40" s="11" t="s">
        <v>63</v>
      </c>
      <c r="C40" s="3">
        <v>217428.19</v>
      </c>
      <c r="D40" s="3">
        <v>455798.95</v>
      </c>
      <c r="E40" s="3">
        <v>368014.64</v>
      </c>
      <c r="F40" s="3">
        <v>0</v>
      </c>
      <c r="G40" s="3">
        <f>F40*1.05</f>
        <v>0</v>
      </c>
      <c r="I40" s="30"/>
    </row>
    <row r="41" spans="1:9" ht="12.75">
      <c r="A41" s="10" t="s">
        <v>64</v>
      </c>
      <c r="B41" s="11" t="s">
        <v>65</v>
      </c>
      <c r="C41" s="3">
        <f>SUBTOTAL(9,C42:C44)</f>
        <v>5913466.33</v>
      </c>
      <c r="D41" s="3">
        <f>SUBTOTAL(9,D42:D44)</f>
        <v>7869113.24</v>
      </c>
      <c r="E41" s="3">
        <f>SUBTOTAL(9,E42:E44)</f>
        <v>9197256.55</v>
      </c>
      <c r="F41" s="3">
        <f>SUBTOTAL(9,F42:F44)</f>
        <v>2064998</v>
      </c>
      <c r="G41" s="3">
        <f>SUBTOTAL(9,G42:G44)</f>
        <v>7251697.800000001</v>
      </c>
      <c r="I41" s="30"/>
    </row>
    <row r="42" spans="1:9" ht="25.5">
      <c r="A42" s="12" t="s">
        <v>66</v>
      </c>
      <c r="B42" s="13" t="s">
        <v>67</v>
      </c>
      <c r="C42" s="16">
        <v>5052529.56</v>
      </c>
      <c r="D42" s="16">
        <v>6599397.51</v>
      </c>
      <c r="E42" s="16">
        <v>6578525.94</v>
      </c>
      <c r="F42" s="16">
        <v>18000</v>
      </c>
      <c r="G42" s="16">
        <v>5000000</v>
      </c>
      <c r="I42" s="30"/>
    </row>
    <row r="43" spans="1:9" ht="38.25">
      <c r="A43" s="12" t="s">
        <v>68</v>
      </c>
      <c r="B43" s="13" t="s">
        <v>69</v>
      </c>
      <c r="C43" s="16">
        <v>805111.36</v>
      </c>
      <c r="D43" s="16">
        <v>1269715.73</v>
      </c>
      <c r="E43" s="16">
        <v>2613965.61</v>
      </c>
      <c r="F43" s="16">
        <v>2046998</v>
      </c>
      <c r="G43" s="16">
        <f>F43*1.1</f>
        <v>2251697.8000000003</v>
      </c>
      <c r="I43" s="30"/>
    </row>
    <row r="44" spans="1:9" ht="15.75" customHeight="1">
      <c r="A44" s="12" t="s">
        <v>142</v>
      </c>
      <c r="B44" s="13" t="s">
        <v>143</v>
      </c>
      <c r="C44" s="16">
        <v>55825.41</v>
      </c>
      <c r="D44" s="16">
        <v>0</v>
      </c>
      <c r="E44" s="16">
        <v>4765</v>
      </c>
      <c r="F44" s="16">
        <v>0</v>
      </c>
      <c r="G44" s="4">
        <f>F44*1.1</f>
        <v>0</v>
      </c>
      <c r="I44" s="30"/>
    </row>
    <row r="45" spans="1:9" ht="12.75">
      <c r="A45" s="10" t="s">
        <v>70</v>
      </c>
      <c r="B45" s="11" t="s">
        <v>71</v>
      </c>
      <c r="C45" s="3">
        <f>SUBTOTAL(9,C46:C59)</f>
        <v>18746742.77</v>
      </c>
      <c r="D45" s="3">
        <f>SUBTOTAL(9,D46:D58)</f>
        <v>33768960.32</v>
      </c>
      <c r="E45" s="3">
        <f>SUBTOTAL(9,E46:E58)</f>
        <v>22690538.69</v>
      </c>
      <c r="F45" s="3">
        <f>SUBTOTAL(9,F46:F58)</f>
        <v>81533222.85</v>
      </c>
      <c r="G45" s="3">
        <f>SUBTOTAL(9,G46:G58)</f>
        <v>89559266.2915</v>
      </c>
      <c r="I45" s="30"/>
    </row>
    <row r="46" spans="1:9" ht="12.75">
      <c r="A46" s="10" t="s">
        <v>72</v>
      </c>
      <c r="B46" s="11" t="s">
        <v>73</v>
      </c>
      <c r="C46" s="3">
        <f>SUBTOTAL(9,C47:C51)</f>
        <v>5798152.6899999995</v>
      </c>
      <c r="D46" s="3">
        <f>SUBTOTAL(9,D47:D51)</f>
        <v>5547353.77</v>
      </c>
      <c r="E46" s="3">
        <f>SUBTOTAL(9,E47:E51)</f>
        <v>6871631</v>
      </c>
      <c r="F46" s="3">
        <f>SUBTOTAL(9,F47:F51)</f>
        <v>8919461.11</v>
      </c>
      <c r="G46" s="3">
        <f>SUBTOTAL(9,G47:G51)</f>
        <v>9803704.532000002</v>
      </c>
      <c r="I46" s="30"/>
    </row>
    <row r="47" spans="1:9" ht="12.75">
      <c r="A47" s="12" t="s">
        <v>74</v>
      </c>
      <c r="B47" s="13" t="s">
        <v>141</v>
      </c>
      <c r="C47" s="16">
        <v>138912.98</v>
      </c>
      <c r="D47" s="16">
        <v>185089.46</v>
      </c>
      <c r="E47" s="16">
        <v>412632.7</v>
      </c>
      <c r="F47" s="4">
        <v>154053.78</v>
      </c>
      <c r="G47" s="16">
        <f>F47*1.05</f>
        <v>161756.469</v>
      </c>
      <c r="I47" s="30"/>
    </row>
    <row r="48" spans="1:9" ht="15" customHeight="1">
      <c r="A48" s="12" t="s">
        <v>75</v>
      </c>
      <c r="B48" s="18" t="s">
        <v>76</v>
      </c>
      <c r="C48" s="16">
        <v>831.23</v>
      </c>
      <c r="D48" s="16">
        <v>0</v>
      </c>
      <c r="E48" s="16">
        <v>0</v>
      </c>
      <c r="F48" s="19">
        <v>0</v>
      </c>
      <c r="G48" s="4">
        <f>F48*1.1</f>
        <v>0</v>
      </c>
      <c r="I48" s="30"/>
    </row>
    <row r="49" spans="1:9" ht="25.5">
      <c r="A49" s="12" t="s">
        <v>77</v>
      </c>
      <c r="B49" s="13" t="s">
        <v>78</v>
      </c>
      <c r="C49" s="16">
        <v>1063089.39</v>
      </c>
      <c r="D49" s="16">
        <v>1143214.47</v>
      </c>
      <c r="E49" s="16">
        <v>2142600.13</v>
      </c>
      <c r="F49" s="16">
        <v>1709721</v>
      </c>
      <c r="G49" s="16">
        <f>F49*1.1</f>
        <v>1880693.1</v>
      </c>
      <c r="I49" s="30"/>
    </row>
    <row r="50" spans="1:9" ht="25.5">
      <c r="A50" s="12" t="s">
        <v>79</v>
      </c>
      <c r="B50" s="13" t="s">
        <v>80</v>
      </c>
      <c r="C50" s="16">
        <v>458218.01</v>
      </c>
      <c r="D50" s="16">
        <v>494741.75</v>
      </c>
      <c r="E50" s="16">
        <v>519540.6</v>
      </c>
      <c r="F50" s="16">
        <v>465000</v>
      </c>
      <c r="G50" s="16">
        <f>F50*1.1</f>
        <v>511500.00000000006</v>
      </c>
      <c r="I50" s="30"/>
    </row>
    <row r="51" spans="1:9" ht="12.75">
      <c r="A51" s="12" t="s">
        <v>81</v>
      </c>
      <c r="B51" s="13" t="s">
        <v>82</v>
      </c>
      <c r="C51" s="2">
        <v>4137101.08</v>
      </c>
      <c r="D51" s="2">
        <v>3724308.09</v>
      </c>
      <c r="E51" s="2">
        <v>3796857.57</v>
      </c>
      <c r="F51" s="4">
        <v>6590686.33</v>
      </c>
      <c r="G51" s="4">
        <f>F51*1.1</f>
        <v>7249754.963</v>
      </c>
      <c r="I51" s="30"/>
    </row>
    <row r="52" spans="1:9" ht="12.75">
      <c r="A52" s="10" t="s">
        <v>83</v>
      </c>
      <c r="B52" s="11" t="s">
        <v>84</v>
      </c>
      <c r="C52" s="3">
        <f>SUBTOTAL(9,C53:C54)</f>
        <v>1969377.1600000001</v>
      </c>
      <c r="D52" s="3">
        <f>SUBTOTAL(9,D53:D54)</f>
        <v>1930394.9899999998</v>
      </c>
      <c r="E52" s="3">
        <f>SUBTOTAL(9,E53:E54)</f>
        <v>2238574.96</v>
      </c>
      <c r="F52" s="3">
        <f>SUBTOTAL(9,F53:F54)</f>
        <v>2004961.65</v>
      </c>
      <c r="G52" s="3">
        <f>SUBTOTAL(9,G53:G54)</f>
        <v>2205457.815</v>
      </c>
      <c r="I52" s="30"/>
    </row>
    <row r="53" spans="1:9" ht="12.75">
      <c r="A53" s="12" t="s">
        <v>85</v>
      </c>
      <c r="B53" s="13" t="s">
        <v>86</v>
      </c>
      <c r="C53" s="2">
        <v>700108.11</v>
      </c>
      <c r="D53" s="2">
        <v>736570.61</v>
      </c>
      <c r="E53" s="2">
        <v>857468.42</v>
      </c>
      <c r="F53" s="4">
        <v>1125000</v>
      </c>
      <c r="G53" s="4">
        <f>F53*1.1</f>
        <v>1237500</v>
      </c>
      <c r="I53" s="30"/>
    </row>
    <row r="54" spans="1:9" ht="12.75">
      <c r="A54" s="12" t="s">
        <v>87</v>
      </c>
      <c r="B54" s="13" t="s">
        <v>88</v>
      </c>
      <c r="C54" s="2">
        <v>1269269.05</v>
      </c>
      <c r="D54" s="2">
        <v>1193824.38</v>
      </c>
      <c r="E54" s="2">
        <v>1381106.54</v>
      </c>
      <c r="F54" s="4">
        <v>879961.65</v>
      </c>
      <c r="G54" s="4">
        <f>F54*1.1</f>
        <v>967957.8150000001</v>
      </c>
      <c r="I54" s="30"/>
    </row>
    <row r="55" spans="1:9" ht="12.75">
      <c r="A55" s="10" t="s">
        <v>89</v>
      </c>
      <c r="B55" s="11" t="s">
        <v>90</v>
      </c>
      <c r="C55" s="3">
        <f>SUBTOTAL(9,C56:C57)</f>
        <v>9237001.98</v>
      </c>
      <c r="D55" s="3">
        <f>SUBTOTAL(9,D56:D57)</f>
        <v>10057192.08</v>
      </c>
      <c r="E55" s="3">
        <f>SUBTOTAL(9,E56:E57)</f>
        <v>10803762.3</v>
      </c>
      <c r="F55" s="3">
        <f>SUBTOTAL(9,F56:F57)</f>
        <v>9380400</v>
      </c>
      <c r="G55" s="3">
        <f>SUBTOTAL(9,G56:G57)</f>
        <v>12779920.799999999</v>
      </c>
      <c r="I55" s="30"/>
    </row>
    <row r="56" spans="1:9" ht="12.75">
      <c r="A56" s="12" t="s">
        <v>91</v>
      </c>
      <c r="B56" s="13" t="s">
        <v>92</v>
      </c>
      <c r="C56" s="2">
        <v>7112196.91</v>
      </c>
      <c r="D56" s="2">
        <v>7080874.38</v>
      </c>
      <c r="E56" s="2">
        <v>7563391.59</v>
      </c>
      <c r="F56" s="4">
        <v>7617204</v>
      </c>
      <c r="G56" s="4">
        <f>F56*1.4</f>
        <v>10664085.6</v>
      </c>
      <c r="I56" s="30"/>
    </row>
    <row r="57" spans="1:9" ht="12.75">
      <c r="A57" s="12" t="s">
        <v>93</v>
      </c>
      <c r="B57" s="13" t="s">
        <v>94</v>
      </c>
      <c r="C57" s="2">
        <v>2124805.07</v>
      </c>
      <c r="D57" s="2">
        <v>2976317.7</v>
      </c>
      <c r="E57" s="2">
        <v>3240370.71</v>
      </c>
      <c r="F57" s="4">
        <v>1763196</v>
      </c>
      <c r="G57" s="4">
        <f>F57*1.2</f>
        <v>2115835.1999999997</v>
      </c>
      <c r="I57" s="30"/>
    </row>
    <row r="58" spans="1:9" ht="12.75">
      <c r="A58" s="10" t="s">
        <v>95</v>
      </c>
      <c r="B58" s="11" t="s">
        <v>96</v>
      </c>
      <c r="C58" s="3">
        <v>1742210.94</v>
      </c>
      <c r="D58" s="3">
        <v>16234019.48</v>
      </c>
      <c r="E58" s="3">
        <v>2776570.43</v>
      </c>
      <c r="F58" s="3">
        <v>61228400.09</v>
      </c>
      <c r="G58" s="3">
        <f>F58*1.05+480363.05</f>
        <v>64770183.1445</v>
      </c>
      <c r="I58" s="30"/>
    </row>
    <row r="59" spans="1:9" ht="12.75">
      <c r="A59" s="12"/>
      <c r="B59" s="13"/>
      <c r="C59" s="2"/>
      <c r="D59" s="2"/>
      <c r="E59" s="2"/>
      <c r="F59" s="3"/>
      <c r="G59" s="3"/>
      <c r="I59" s="6"/>
    </row>
    <row r="60" spans="1:9" ht="12.75">
      <c r="A60" s="10" t="s">
        <v>97</v>
      </c>
      <c r="B60" s="11" t="s">
        <v>8</v>
      </c>
      <c r="C60" s="3">
        <f>SUBTOTAL(9,C61:C84)</f>
        <v>7961216.67</v>
      </c>
      <c r="D60" s="3">
        <f>SUBTOTAL(9,D61:D84)</f>
        <v>18816199.349999998</v>
      </c>
      <c r="E60" s="3">
        <f>SUBTOTAL(9,E61:E84)</f>
        <v>13144492.75</v>
      </c>
      <c r="F60" s="3">
        <f>SUBTOTAL(9,F61:F84)</f>
        <v>106126309.67999999</v>
      </c>
      <c r="G60" s="3">
        <f>SUBTOTAL(9,G61:G84)</f>
        <v>166738940.648</v>
      </c>
      <c r="I60" s="6"/>
    </row>
    <row r="61" spans="1:9" ht="12.75">
      <c r="A61" s="10" t="s">
        <v>98</v>
      </c>
      <c r="B61" s="11" t="s">
        <v>99</v>
      </c>
      <c r="C61" s="3">
        <f>SUBTOTAL(9,C62:C65)</f>
        <v>4310900.41</v>
      </c>
      <c r="D61" s="3">
        <f>SUBTOTAL(9,D62:D65)</f>
        <v>11511324.61</v>
      </c>
      <c r="E61" s="3">
        <f>SUBTOTAL(9,E62:E65)</f>
        <v>6753650.75</v>
      </c>
      <c r="F61" s="3">
        <f>SUBTOTAL(9,F62:F65)</f>
        <v>80182457.6</v>
      </c>
      <c r="G61" s="3">
        <f>SUBTOTAL(9,G62:G65)</f>
        <v>123200703.36</v>
      </c>
      <c r="I61" s="6"/>
    </row>
    <row r="62" spans="1:9" ht="12.75">
      <c r="A62" s="10" t="s">
        <v>100</v>
      </c>
      <c r="B62" s="11" t="s">
        <v>101</v>
      </c>
      <c r="C62" s="3">
        <f>SUBTOTAL(9,C63:C65)</f>
        <v>4310900.41</v>
      </c>
      <c r="D62" s="3">
        <f>SUBTOTAL(9,D63:D65)</f>
        <v>11511324.61</v>
      </c>
      <c r="E62" s="3">
        <f>SUBTOTAL(9,E63:E65)</f>
        <v>6753650.75</v>
      </c>
      <c r="F62" s="3">
        <f>SUBTOTAL(9,F63:F65)</f>
        <v>80182457.6</v>
      </c>
      <c r="G62" s="3">
        <f>SUBTOTAL(9,G63:G65)</f>
        <v>123200703.36</v>
      </c>
      <c r="I62" s="6"/>
    </row>
    <row r="63" spans="1:9" ht="27" customHeight="1">
      <c r="A63" s="12" t="s">
        <v>102</v>
      </c>
      <c r="B63" s="13" t="s">
        <v>144</v>
      </c>
      <c r="C63" s="16">
        <v>4310900.41</v>
      </c>
      <c r="D63" s="16">
        <v>8930294.59</v>
      </c>
      <c r="E63" s="16">
        <v>2398028.55</v>
      </c>
      <c r="F63" s="16">
        <v>65779877.72</v>
      </c>
      <c r="G63" s="19">
        <v>92357865.492</v>
      </c>
      <c r="I63" s="6"/>
    </row>
    <row r="64" spans="1:9" ht="12.75">
      <c r="A64" s="12" t="s">
        <v>103</v>
      </c>
      <c r="B64" s="13" t="s">
        <v>104</v>
      </c>
      <c r="C64" s="2">
        <v>0</v>
      </c>
      <c r="D64" s="2">
        <v>0</v>
      </c>
      <c r="E64" s="2">
        <v>0</v>
      </c>
      <c r="F64" s="4">
        <v>0</v>
      </c>
      <c r="G64" s="4">
        <v>15000000</v>
      </c>
      <c r="I64" s="6"/>
    </row>
    <row r="65" spans="1:9" ht="12.75">
      <c r="A65" s="22" t="s">
        <v>145</v>
      </c>
      <c r="B65" s="13" t="s">
        <v>146</v>
      </c>
      <c r="C65" s="4"/>
      <c r="D65" s="4">
        <v>2581030.02</v>
      </c>
      <c r="E65" s="4">
        <v>4355622.2</v>
      </c>
      <c r="F65" s="4">
        <v>14402579.88</v>
      </c>
      <c r="G65" s="4">
        <f>F65*1.1</f>
        <v>15842837.868000003</v>
      </c>
      <c r="I65" s="6"/>
    </row>
    <row r="66" spans="1:9" ht="12.75">
      <c r="A66" s="10" t="s">
        <v>105</v>
      </c>
      <c r="B66" s="11" t="s">
        <v>106</v>
      </c>
      <c r="C66" s="3">
        <f>SUBTOTAL(9,C67:C71)</f>
        <v>62000</v>
      </c>
      <c r="D66" s="3">
        <f>SUBTOTAL(9,D67:D71)</f>
        <v>1610318.08</v>
      </c>
      <c r="E66" s="3">
        <f>SUBTOTAL(9,E67:E71)</f>
        <v>1403184.6700000002</v>
      </c>
      <c r="F66" s="3">
        <f>SUBTOTAL(9,F67:F71)</f>
        <v>600100</v>
      </c>
      <c r="G66" s="3">
        <f>SUBTOTAL(9,G67:G71)</f>
        <v>660110</v>
      </c>
      <c r="I66" s="6"/>
    </row>
    <row r="67" spans="1:9" ht="12.75">
      <c r="A67" s="10" t="s">
        <v>107</v>
      </c>
      <c r="B67" s="11" t="s">
        <v>108</v>
      </c>
      <c r="C67" s="3">
        <f>SUBTOTAL(9,C68)</f>
        <v>62000</v>
      </c>
      <c r="D67" s="3">
        <f>SUBTOTAL(9,D68:D69)</f>
        <v>270522.58</v>
      </c>
      <c r="E67" s="3">
        <f>SUBTOTAL(9,E68:E69)</f>
        <v>0</v>
      </c>
      <c r="F67" s="3">
        <f>SUBTOTAL(9,F68:F69)</f>
        <v>500100</v>
      </c>
      <c r="G67" s="3">
        <f>SUBTOTAL(9,G68:G69)</f>
        <v>550110</v>
      </c>
      <c r="I67" s="6"/>
    </row>
    <row r="68" spans="1:9" ht="12.75">
      <c r="A68" s="22" t="s">
        <v>107</v>
      </c>
      <c r="B68" s="13" t="s">
        <v>109</v>
      </c>
      <c r="C68" s="2">
        <v>62000</v>
      </c>
      <c r="D68" s="2">
        <v>270522.58</v>
      </c>
      <c r="E68" s="2">
        <v>0</v>
      </c>
      <c r="F68" s="4">
        <v>500100</v>
      </c>
      <c r="G68" s="4">
        <f>F68*1.1</f>
        <v>550110</v>
      </c>
      <c r="I68" s="6"/>
    </row>
    <row r="69" spans="1:9" ht="12.75">
      <c r="A69" s="10" t="s">
        <v>110</v>
      </c>
      <c r="B69" s="11" t="s">
        <v>111</v>
      </c>
      <c r="C69" s="3">
        <f>SUBTOTAL(9,C71)</f>
        <v>0</v>
      </c>
      <c r="D69" s="3">
        <f>SUBTOTAL(9,D71:D72)</f>
        <v>1339795.5</v>
      </c>
      <c r="E69" s="3">
        <f>SUBTOTAL(9,E71:E72)</f>
        <v>41381.58</v>
      </c>
      <c r="F69" s="3">
        <f>SUBTOTAL(9,F71:F72)</f>
        <v>0</v>
      </c>
      <c r="G69" s="3">
        <f>SUBTOTAL(9,G71:G72)</f>
        <v>0</v>
      </c>
      <c r="I69" s="6"/>
    </row>
    <row r="70" spans="1:9" ht="12.75">
      <c r="A70" s="10" t="s">
        <v>153</v>
      </c>
      <c r="B70" s="11" t="s">
        <v>154</v>
      </c>
      <c r="C70" s="3"/>
      <c r="D70" s="3"/>
      <c r="E70" s="3">
        <v>1361803.09</v>
      </c>
      <c r="F70" s="3">
        <v>100000</v>
      </c>
      <c r="G70" s="3">
        <f>F70*1.1</f>
        <v>110000.00000000001</v>
      </c>
      <c r="I70" s="6"/>
    </row>
    <row r="71" spans="1:9" ht="12.75">
      <c r="A71" s="12" t="s">
        <v>112</v>
      </c>
      <c r="B71" s="13" t="s">
        <v>113</v>
      </c>
      <c r="C71" s="2">
        <v>0</v>
      </c>
      <c r="D71" s="2">
        <v>1339795.5</v>
      </c>
      <c r="E71" s="2">
        <v>41381.58</v>
      </c>
      <c r="F71" s="4">
        <v>0</v>
      </c>
      <c r="G71" s="4">
        <f>F71*1.1</f>
        <v>0</v>
      </c>
      <c r="I71" s="6"/>
    </row>
    <row r="72" spans="1:9" ht="12.75">
      <c r="A72" s="10" t="s">
        <v>114</v>
      </c>
      <c r="B72" s="11" t="s">
        <v>115</v>
      </c>
      <c r="C72" s="3">
        <f>SUBTOTAL(9,C73:C81)</f>
        <v>3588316.26</v>
      </c>
      <c r="D72" s="3">
        <f>SUBTOTAL(9,D73:D81)</f>
        <v>5694556.66</v>
      </c>
      <c r="E72" s="3">
        <f>SUBTOTAL(9,E73:E81)</f>
        <v>4987657.33</v>
      </c>
      <c r="F72" s="3">
        <f>SUBTOTAL(9,F73:F81)</f>
        <v>25343752.08</v>
      </c>
      <c r="G72" s="3">
        <f>SUBTOTAL(9,G73:G81)</f>
        <v>27878127.288000003</v>
      </c>
      <c r="I72" s="6"/>
    </row>
    <row r="73" spans="1:9" ht="14.25" customHeight="1">
      <c r="A73" s="10" t="s">
        <v>116</v>
      </c>
      <c r="B73" s="11" t="s">
        <v>51</v>
      </c>
      <c r="C73" s="3">
        <f>SUBTOTAL(9,C74:C76)</f>
        <v>117000</v>
      </c>
      <c r="D73" s="3">
        <f>SUBTOTAL(9,D74)</f>
        <v>50026.18</v>
      </c>
      <c r="E73" s="3">
        <f>SUBTOTAL(9,E74)</f>
        <v>137909.58</v>
      </c>
      <c r="F73" s="3">
        <f>SUBTOTAL(9,F74:F75)</f>
        <v>923000</v>
      </c>
      <c r="G73" s="3">
        <f>SUBTOTAL(9,G74)</f>
        <v>91300.00000000001</v>
      </c>
      <c r="I73" s="6"/>
    </row>
    <row r="74" spans="1:9" ht="14.25" customHeight="1">
      <c r="A74" s="12" t="s">
        <v>117</v>
      </c>
      <c r="B74" s="13" t="s">
        <v>53</v>
      </c>
      <c r="C74" s="2">
        <v>117000</v>
      </c>
      <c r="D74" s="2">
        <v>50026.18</v>
      </c>
      <c r="E74" s="2">
        <v>137909.58</v>
      </c>
      <c r="F74" s="4">
        <v>83000</v>
      </c>
      <c r="G74" s="4">
        <f>F74*1.1</f>
        <v>91300.00000000001</v>
      </c>
      <c r="I74" s="6"/>
    </row>
    <row r="75" spans="1:9" ht="14.25" customHeight="1">
      <c r="A75" s="22" t="s">
        <v>156</v>
      </c>
      <c r="B75" s="13" t="s">
        <v>157</v>
      </c>
      <c r="C75" s="2"/>
      <c r="D75" s="2"/>
      <c r="E75" s="2"/>
      <c r="F75" s="4">
        <v>840000</v>
      </c>
      <c r="G75" s="4">
        <f>F75*1.1</f>
        <v>924000.0000000001</v>
      </c>
      <c r="I75" s="6"/>
    </row>
    <row r="76" spans="1:9" ht="14.25" customHeight="1">
      <c r="A76" s="10" t="s">
        <v>118</v>
      </c>
      <c r="B76" s="20" t="s">
        <v>59</v>
      </c>
      <c r="C76" s="21"/>
      <c r="D76" s="21">
        <v>0</v>
      </c>
      <c r="E76" s="21">
        <v>0</v>
      </c>
      <c r="F76" s="21">
        <f>E76*1.1</f>
        <v>0</v>
      </c>
      <c r="G76" s="3">
        <f>F76*1.1</f>
        <v>0</v>
      </c>
      <c r="I76" s="6"/>
    </row>
    <row r="77" spans="1:9" ht="12.75">
      <c r="A77" s="10" t="s">
        <v>119</v>
      </c>
      <c r="B77" s="11" t="s">
        <v>61</v>
      </c>
      <c r="C77" s="3">
        <v>611056.53</v>
      </c>
      <c r="D77" s="3">
        <v>127209.18</v>
      </c>
      <c r="E77" s="3">
        <v>0</v>
      </c>
      <c r="F77" s="3">
        <v>0</v>
      </c>
      <c r="G77" s="3">
        <v>0</v>
      </c>
      <c r="I77" s="6"/>
    </row>
    <row r="78" spans="1:9" ht="12.75">
      <c r="A78" s="10" t="s">
        <v>120</v>
      </c>
      <c r="B78" s="11" t="s">
        <v>121</v>
      </c>
      <c r="C78" s="3">
        <f>SUBTOTAL(9,C79:C81)</f>
        <v>2860259.73</v>
      </c>
      <c r="D78" s="3">
        <f>SUBTOTAL(9,D79:D81)</f>
        <v>5517321.3</v>
      </c>
      <c r="E78" s="3">
        <f>SUBTOTAL(9,E79:E81)</f>
        <v>4849747.75</v>
      </c>
      <c r="F78" s="3">
        <f>SUBTOTAL(9,F79:F81)</f>
        <v>24420752.08</v>
      </c>
      <c r="G78" s="3">
        <f>SUBTOTAL(9,G79:G81)</f>
        <v>26862827.288000003</v>
      </c>
      <c r="I78" s="6"/>
    </row>
    <row r="79" spans="1:9" ht="25.5">
      <c r="A79" s="12" t="s">
        <v>122</v>
      </c>
      <c r="B79" s="13" t="s">
        <v>123</v>
      </c>
      <c r="C79" s="16">
        <v>789060.85</v>
      </c>
      <c r="D79" s="16">
        <v>5107321.3</v>
      </c>
      <c r="E79" s="16">
        <v>4553747.75</v>
      </c>
      <c r="F79" s="16">
        <v>11158846</v>
      </c>
      <c r="G79" s="16">
        <f>F79*1.1</f>
        <v>12274730.600000001</v>
      </c>
      <c r="I79" s="6"/>
    </row>
    <row r="80" spans="1:9" ht="30.75" customHeight="1">
      <c r="A80" s="12" t="s">
        <v>124</v>
      </c>
      <c r="B80" s="13" t="s">
        <v>125</v>
      </c>
      <c r="C80" s="16">
        <v>2035094</v>
      </c>
      <c r="D80" s="16">
        <v>410000</v>
      </c>
      <c r="E80" s="16">
        <v>296000</v>
      </c>
      <c r="F80" s="16">
        <v>13261906.08</v>
      </c>
      <c r="G80" s="16">
        <f>F80*1.1</f>
        <v>14588096.688000001</v>
      </c>
      <c r="I80" s="6"/>
    </row>
    <row r="81" spans="1:9" ht="25.5">
      <c r="A81" s="12" t="s">
        <v>131</v>
      </c>
      <c r="B81" s="13" t="s">
        <v>132</v>
      </c>
      <c r="C81" s="16">
        <v>36104.88</v>
      </c>
      <c r="D81" s="16">
        <v>0</v>
      </c>
      <c r="E81" s="16">
        <v>0</v>
      </c>
      <c r="F81" s="16">
        <f>E81*1.1</f>
        <v>0</v>
      </c>
      <c r="G81" s="16">
        <f>F81*1.1</f>
        <v>0</v>
      </c>
      <c r="I81" s="6"/>
    </row>
    <row r="82" spans="1:9" ht="12.75">
      <c r="A82" s="10" t="s">
        <v>126</v>
      </c>
      <c r="B82" s="11" t="s">
        <v>127</v>
      </c>
      <c r="C82" s="3">
        <v>0</v>
      </c>
      <c r="D82" s="3">
        <v>0</v>
      </c>
      <c r="E82" s="3">
        <v>0</v>
      </c>
      <c r="F82" s="3">
        <v>0</v>
      </c>
      <c r="G82" s="3">
        <v>15000000</v>
      </c>
      <c r="I82" s="6"/>
    </row>
    <row r="83" spans="1:9" ht="13.5" customHeight="1">
      <c r="A83" s="10"/>
      <c r="B83" s="11"/>
      <c r="C83" s="3"/>
      <c r="D83" s="3"/>
      <c r="E83" s="3"/>
      <c r="F83" s="3"/>
      <c r="G83" s="3"/>
      <c r="I83" s="6"/>
    </row>
    <row r="84" spans="1:9" ht="25.5" hidden="1">
      <c r="A84" s="12"/>
      <c r="B84" s="11" t="s">
        <v>128</v>
      </c>
      <c r="C84" s="2"/>
      <c r="D84" s="2"/>
      <c r="E84" s="2"/>
      <c r="F84" s="3"/>
      <c r="G84" s="3"/>
      <c r="I84" s="6"/>
    </row>
    <row r="85" spans="1:9" ht="14.25" customHeight="1">
      <c r="A85" s="12" t="s">
        <v>147</v>
      </c>
      <c r="B85" s="11" t="s">
        <v>148</v>
      </c>
      <c r="C85" s="16"/>
      <c r="D85" s="21">
        <v>14661219.46</v>
      </c>
      <c r="E85" s="21">
        <v>10919353.58</v>
      </c>
      <c r="F85" s="21">
        <v>22092732.4</v>
      </c>
      <c r="G85" s="21">
        <f>F85*1.05</f>
        <v>23197369.02</v>
      </c>
      <c r="I85" s="6"/>
    </row>
    <row r="86" spans="1:9" ht="13.5" customHeight="1">
      <c r="A86" s="10"/>
      <c r="B86" s="11"/>
      <c r="C86" s="3"/>
      <c r="D86" s="3"/>
      <c r="E86" s="3"/>
      <c r="F86" s="3"/>
      <c r="G86" s="3"/>
      <c r="I86" s="6"/>
    </row>
    <row r="87" spans="1:9" ht="25.5">
      <c r="A87" s="10" t="s">
        <v>129</v>
      </c>
      <c r="B87" s="20" t="s">
        <v>158</v>
      </c>
      <c r="C87" s="21">
        <v>-23611827.89</v>
      </c>
      <c r="D87" s="21">
        <v>-30245914.42</v>
      </c>
      <c r="E87" s="21">
        <v>-33841415.16</v>
      </c>
      <c r="F87" s="21">
        <v>-41208262.45</v>
      </c>
      <c r="G87" s="21">
        <f>F87*1.1</f>
        <v>-45329088.69500001</v>
      </c>
      <c r="I87" s="6"/>
    </row>
    <row r="88" spans="1:9" ht="12.75">
      <c r="A88" s="14"/>
      <c r="B88" s="15"/>
      <c r="C88" s="2"/>
      <c r="D88" s="2"/>
      <c r="E88" s="2"/>
      <c r="F88" s="3"/>
      <c r="G88" s="3"/>
      <c r="I88" s="6"/>
    </row>
    <row r="89" spans="1:9" ht="12.75">
      <c r="A89" s="31" t="s">
        <v>130</v>
      </c>
      <c r="B89" s="31"/>
      <c r="C89" s="3">
        <f>SUBTOTAL(9,C7:C87)</f>
        <v>349214764.92000014</v>
      </c>
      <c r="D89" s="3">
        <f>SUBTOTAL(9,D7:D87)</f>
        <v>424533067.12</v>
      </c>
      <c r="E89" s="3">
        <f>SUBTOTAL(9,E7:E87)</f>
        <v>421917422.28999996</v>
      </c>
      <c r="F89" s="3">
        <f>SUBTOTAL(9,F7:F87)</f>
        <v>586090411.9599999</v>
      </c>
      <c r="G89" s="3">
        <f>SUBTOTAL(9,G7:G87)</f>
        <v>716745641.9345</v>
      </c>
      <c r="I89" s="6"/>
    </row>
    <row r="90" ht="12.75">
      <c r="H90" s="25"/>
    </row>
    <row r="94" ht="12.75">
      <c r="B94" s="26" t="s">
        <v>160</v>
      </c>
    </row>
    <row r="95" ht="12.75">
      <c r="B95" s="27" t="s">
        <v>161</v>
      </c>
    </row>
  </sheetData>
  <sheetProtection/>
  <mergeCells count="9">
    <mergeCell ref="A1:G1"/>
    <mergeCell ref="A2:G2"/>
    <mergeCell ref="I40:I58"/>
    <mergeCell ref="A89:B89"/>
    <mergeCell ref="A5:A6"/>
    <mergeCell ref="B5:B6"/>
    <mergeCell ref="C5:E5"/>
    <mergeCell ref="A3:G3"/>
    <mergeCell ref="A4:G4"/>
  </mergeCells>
  <printOptions horizontalCentered="1"/>
  <pageMargins left="1.1811023622047245" right="0.7874015748031497" top="0.7480314960629921" bottom="0.5905511811023623" header="0.5118110236220472" footer="0.31496062992125984"/>
  <pageSetup firstPageNumber="27" useFirstPageNumber="1" horizontalDpi="300" verticalDpi="300" orientation="landscape" paperSize="9" scale="95" r:id="rId2"/>
  <headerFooter alignWithMargins="0">
    <oddFooter>&amp;R&amp;P</oddFooter>
  </headerFooter>
  <rowBreaks count="2" manualBreakCount="2">
    <brk id="37" max="6" man="1"/>
    <brk id="6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Uberaba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Uberaba</dc:creator>
  <cp:keywords/>
  <dc:description/>
  <cp:lastModifiedBy>luciana.oliveira</cp:lastModifiedBy>
  <cp:lastPrinted>2010-07-14T18:40:36Z</cp:lastPrinted>
  <dcterms:created xsi:type="dcterms:W3CDTF">2004-05-03T17:30:01Z</dcterms:created>
  <dcterms:modified xsi:type="dcterms:W3CDTF">2010-07-14T18:47:55Z</dcterms:modified>
  <cp:category/>
  <cp:version/>
  <cp:contentType/>
  <cp:contentStatus/>
</cp:coreProperties>
</file>