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055" windowHeight="9405" firstSheet="1" activeTab="1"/>
  </bookViews>
  <sheets>
    <sheet name="base" sheetId="1" state="hidden" r:id="rId1"/>
    <sheet name="mp" sheetId="2" r:id="rId2"/>
    <sheet name="rel" sheetId="3" state="hidden" r:id="rId3"/>
  </sheets>
  <definedNames>
    <definedName name="_xlfn.IFERROR" hidden="1">#NAME?</definedName>
    <definedName name="_xlnm.Print_Area" localSheetId="1">'mp'!$A$1:$G$63</definedName>
    <definedName name="combo">OFFSET('base'!$X$5,COUNTA('base'!$X$3:$X$77)-74,0,'base'!$Y$4)</definedName>
    <definedName name="geral">OFFSET('base'!$W$5:$AA$5,COUNTA('base'!$W$4:$W$77)-74,0,'base'!$Y$4)</definedName>
    <definedName name="instituto">'base'!$A$4:$R$222</definedName>
  </definedNames>
  <calcPr fullCalcOnLoad="1"/>
</workbook>
</file>

<file path=xl/comments2.xml><?xml version="1.0" encoding="utf-8"?>
<comments xmlns="http://schemas.openxmlformats.org/spreadsheetml/2006/main">
  <authors>
    <author>Administrador</author>
  </authors>
  <commentList>
    <comment ref="D18" authorId="0">
      <text>
        <r>
          <rPr>
            <b/>
            <sz val="8"/>
            <rFont val="Tahoma"/>
            <family val="2"/>
          </rPr>
          <t>Administrador:</t>
        </r>
        <r>
          <rPr>
            <sz val="8"/>
            <rFont val="Tahoma"/>
            <family val="2"/>
          </rPr>
          <t xml:space="preserve">
Limite até 100% descontado o limite alocado no Art. 7º de até 30%</t>
        </r>
      </text>
    </comment>
    <comment ref="D29" authorId="0">
      <text>
        <r>
          <rPr>
            <b/>
            <sz val="8"/>
            <rFont val="Tahoma"/>
            <family val="2"/>
          </rPr>
          <t>Administrador:</t>
        </r>
        <r>
          <rPr>
            <sz val="8"/>
            <rFont val="Tahoma"/>
            <family val="2"/>
          </rPr>
          <t xml:space="preserve">
Limite máximo renda variável</t>
        </r>
      </text>
    </comment>
    <comment ref="D37" authorId="0">
      <text>
        <r>
          <rPr>
            <b/>
            <sz val="8"/>
            <rFont val="Tahoma"/>
            <family val="2"/>
          </rPr>
          <t>Administrador:</t>
        </r>
        <r>
          <rPr>
            <sz val="8"/>
            <rFont val="Tahoma"/>
            <family val="2"/>
          </rPr>
          <t xml:space="preserve">
Limite máximo de alocação incluindo Art. 6º e 7º</t>
        </r>
      </text>
    </comment>
  </commentList>
</comments>
</file>

<file path=xl/sharedStrings.xml><?xml version="1.0" encoding="utf-8"?>
<sst xmlns="http://schemas.openxmlformats.org/spreadsheetml/2006/main" count="681" uniqueCount="419">
  <si>
    <t>Data da Lei</t>
  </si>
  <si>
    <t>Tipo de Gestão</t>
  </si>
  <si>
    <t>Nome da Cidade</t>
  </si>
  <si>
    <t>Própria</t>
  </si>
  <si>
    <t>Lei Complementar</t>
  </si>
  <si>
    <t>Meta Gerencial</t>
  </si>
  <si>
    <t>CNPJ</t>
  </si>
  <si>
    <t>DEMONSTRATIVO DA POLÍTICA DE INVESTIMENTOS</t>
  </si>
  <si>
    <t>Alocação dos Recursos/Diversificação</t>
  </si>
  <si>
    <t xml:space="preserve">7. 1.  Alocação dos recursos  </t>
  </si>
  <si>
    <t>7.2. Diversificação</t>
  </si>
  <si>
    <t>8. Cenário Macroeconômico e Análise Setorial para Investimentos</t>
  </si>
  <si>
    <t>9. Objetivos da gestão</t>
  </si>
  <si>
    <t>10. Estratégia de formação de preços - investimentos e desinvestimentos</t>
  </si>
  <si>
    <t>11. Critérios  de Contratação - Administração de carteiras de renda fixa e renda variável</t>
  </si>
  <si>
    <r>
      <t>12. Testes Comparativos e de Avaliação para acompanhamento dos resultados dos gestores e da diversificação da gestão externa dos ativos</t>
    </r>
  </si>
  <si>
    <t>13. Observações:</t>
  </si>
  <si>
    <t>14. Entidade certificadora/validade da certificação</t>
  </si>
  <si>
    <t>15 . Declaração: A Política de Investimentos completa e a documentação que a suporta, encontra-se à disposição dos órgãos de controle e supervisão competentes</t>
  </si>
  <si>
    <t>Responsável: Nome e CPF</t>
  </si>
  <si>
    <t>Data:</t>
  </si>
  <si>
    <t>Assinatura:</t>
  </si>
  <si>
    <t>Meta Atuarial</t>
  </si>
  <si>
    <t>Índice Nacional de Preços ao Consumidor - INPC</t>
  </si>
  <si>
    <t>Gestor</t>
  </si>
  <si>
    <t>Certificadora</t>
  </si>
  <si>
    <t>Responsável pela elaboração da Política de Investimentos</t>
  </si>
  <si>
    <t>Orgão Superior da supervisão</t>
  </si>
  <si>
    <t>Divulgação/Publicação</t>
  </si>
  <si>
    <t>Meio Eletrônico</t>
  </si>
  <si>
    <t>IMA-GERAL</t>
  </si>
  <si>
    <t>Data Validade</t>
  </si>
  <si>
    <t>Impresso</t>
  </si>
  <si>
    <t>Ambos</t>
  </si>
  <si>
    <t>IMA-B</t>
  </si>
  <si>
    <t>APIMEC</t>
  </si>
  <si>
    <t>IMA-C</t>
  </si>
  <si>
    <t>IMA-M</t>
  </si>
  <si>
    <t>IMA-S</t>
  </si>
  <si>
    <t>Índice Geral de Preços do Mercado - IGPM</t>
  </si>
  <si>
    <t>Índice de Preços ao Consumidor Amplo - IPCA</t>
  </si>
  <si>
    <t>Mista</t>
  </si>
  <si>
    <t>08.424.027/0001-13</t>
  </si>
  <si>
    <t>Peterson Gonzaga Dias</t>
  </si>
  <si>
    <t>17 de abril de 2006</t>
  </si>
  <si>
    <t>Itanhaém SP</t>
  </si>
  <si>
    <t>24/03/2012</t>
  </si>
  <si>
    <t xml:space="preserve">Olavo Lopes Perez </t>
  </si>
  <si>
    <t>Conselho de Administração e Conselho Fiscal</t>
  </si>
  <si>
    <t>Instituto</t>
  </si>
  <si>
    <t>13-97414567</t>
  </si>
  <si>
    <t>Telefone contato</t>
  </si>
  <si>
    <t>E-mail</t>
  </si>
  <si>
    <t>lopez.1953@hotmail.com</t>
  </si>
  <si>
    <t>03.183.306/0001-19</t>
  </si>
  <si>
    <t>Praia Grande SP</t>
  </si>
  <si>
    <t>KLEBER VICENTE CAVALCANTE</t>
  </si>
  <si>
    <t>CONSELHO ADMINISTRATIVO</t>
  </si>
  <si>
    <t>18 de dezembro de 2008</t>
  </si>
  <si>
    <t>19/11/2011</t>
  </si>
  <si>
    <t>kleber@ipmpg.com.br</t>
  </si>
  <si>
    <t>013 3476-1500</t>
  </si>
  <si>
    <t>08.940.472/0001-36</t>
  </si>
  <si>
    <t>Taboão da Serra  /  SP</t>
  </si>
  <si>
    <t>BALTAZAR PEREIRA DOS SANTOS</t>
  </si>
  <si>
    <t>CONSELHO MUNICIPAL DE PREVIDÊNCIA</t>
  </si>
  <si>
    <t xml:space="preserve"> 22 de junho de 2007</t>
  </si>
  <si>
    <t>11 4135 4977</t>
  </si>
  <si>
    <t>expediente@taboaoprev.com.br</t>
  </si>
  <si>
    <t xml:space="preserve">Validade do Certificado (data): </t>
  </si>
  <si>
    <t>02.961.615/0001-00</t>
  </si>
  <si>
    <t>Nova Castilho</t>
  </si>
  <si>
    <t>ANTONIO HONORATO DA SILVA NETO</t>
  </si>
  <si>
    <t>(17) 3831-6188</t>
  </si>
  <si>
    <t>novacastilhoiprem@hotmail.com</t>
  </si>
  <si>
    <t>Conselho Deliberativo e Fiscal</t>
  </si>
  <si>
    <t>05.078.585/0001-86</t>
  </si>
  <si>
    <t>Biriguí - SP</t>
  </si>
  <si>
    <t>DANIEL LEANDRO BOCCARDO</t>
  </si>
  <si>
    <t>COMITE GESTOR DE INVESTIMENTOS</t>
  </si>
  <si>
    <t>4.804/2006</t>
  </si>
  <si>
    <t>13 de novembro de 2006</t>
  </si>
  <si>
    <t>(18) 3644-6350</t>
  </si>
  <si>
    <t>GUIOMAR DE SOUZA PAZIAN</t>
  </si>
  <si>
    <t>guiomar@biriguiprev.sp.gov.br</t>
  </si>
  <si>
    <t>02.365.145/0001-11</t>
  </si>
  <si>
    <t>Mirandópolis</t>
  </si>
  <si>
    <t>Conselho de Administração</t>
  </si>
  <si>
    <t>(18) 3701-2016</t>
  </si>
  <si>
    <t>Waldir Messias Antunes</t>
  </si>
  <si>
    <t>ipem.mirandopolis@terra.com.br</t>
  </si>
  <si>
    <t>INSTITUTO DE PREVIDÊNCIA DOS SERVIDORES PÚBLICOS DE TRAJANO DE MORAES</t>
  </si>
  <si>
    <t>01.156.410/0001-26</t>
  </si>
  <si>
    <t>Trajano de Moraes - RJ</t>
  </si>
  <si>
    <t>Sergio Augusto Corrêa Simões</t>
  </si>
  <si>
    <t>2 de agosto de 1993</t>
  </si>
  <si>
    <t>(22) 2564-1132</t>
  </si>
  <si>
    <t>prevt.moraes@hotmail.com</t>
  </si>
  <si>
    <t>04.794.805/0001-05</t>
  </si>
  <si>
    <t>Presidente Prudente - SP</t>
  </si>
  <si>
    <t>alencardebora@ig.com.br</t>
  </si>
  <si>
    <t>Waldenice</t>
  </si>
  <si>
    <t>04.793.484/0001-24</t>
  </si>
  <si>
    <t>Uberaba - MG</t>
  </si>
  <si>
    <t>Afranio Machado Borges Prata</t>
  </si>
  <si>
    <t>Conselho Administrativo</t>
  </si>
  <si>
    <t>(34) 3312-1003</t>
  </si>
  <si>
    <t>afranio@uberaba.mg.gov.br</t>
  </si>
  <si>
    <t>44.498.467/0001-89</t>
  </si>
  <si>
    <t>Igaraçu do Tietê</t>
  </si>
  <si>
    <t>Aparecida Geraldeli Cardoso</t>
  </si>
  <si>
    <t>(14) 3644-1223</t>
  </si>
  <si>
    <t>prefeituraigdepessoal@lpnet.com.br</t>
  </si>
  <si>
    <t>36.576.106/0001-85</t>
  </si>
  <si>
    <t>CONCEIÇÃO DE MACABU  -  RJ</t>
  </si>
  <si>
    <t>ADERALDO SPESSE RANGEL</t>
  </si>
  <si>
    <t>CONSELHO MUNICIPAL DE PREVIDÊNCIA - CMP</t>
  </si>
  <si>
    <t>(22) 2779-2545</t>
  </si>
  <si>
    <t>ipascon@hotmail.com</t>
  </si>
  <si>
    <t>08.644.819/0001-01</t>
  </si>
  <si>
    <t>Cambuci  -  RJ</t>
  </si>
  <si>
    <t>Gilberson Soares Apolinário</t>
  </si>
  <si>
    <t>(22) 2767-2560</t>
  </si>
  <si>
    <t>cambuciprev@yahoo.com.br</t>
  </si>
  <si>
    <t>Conselho Municipal de Previdência</t>
  </si>
  <si>
    <t>07.253.706/0001-04</t>
  </si>
  <si>
    <t>Guaira/ SP</t>
  </si>
  <si>
    <t>Angela Maria da Silva Pacheco</t>
  </si>
  <si>
    <t>(17) 3331-2217</t>
  </si>
  <si>
    <t>guairaprev@netsite.com.br</t>
  </si>
  <si>
    <t>01.193.480/0001-17</t>
  </si>
  <si>
    <t>São Fidelis - RJ</t>
  </si>
  <si>
    <t>DENIS DE FREITAS BOTELHO</t>
  </si>
  <si>
    <t>CONSELHO DE ADMINISTRAÇÃO E FISCAL</t>
  </si>
  <si>
    <t>(22) 2758-6635</t>
  </si>
  <si>
    <t>fundodeprevidencia.saofidelis@gmail.com</t>
  </si>
  <si>
    <t>02.524.947/0001-27</t>
  </si>
  <si>
    <t>Iguaba Grande</t>
  </si>
  <si>
    <t>Luis Carlos Dias Medina</t>
  </si>
  <si>
    <t>Conselho Fiscal</t>
  </si>
  <si>
    <t>(22) 2624-1334</t>
  </si>
  <si>
    <t>previguaba@uol.com.br</t>
  </si>
  <si>
    <t>39.248.745/0001-00</t>
  </si>
  <si>
    <t>Cachoeiras de Macacu - RJ</t>
  </si>
  <si>
    <t>Conselho Administrativo Previdenciario</t>
  </si>
  <si>
    <t>Paulo Cesar Ventura da Silva</t>
  </si>
  <si>
    <t>(21) 2649-2829</t>
  </si>
  <si>
    <t>iapcm@cachoeirasdemacacu.rj.gov.br</t>
  </si>
  <si>
    <t>03.321.503/0001-57</t>
  </si>
  <si>
    <t>Luciana Mattosinho</t>
  </si>
  <si>
    <t>Taquaritinga - SP</t>
  </si>
  <si>
    <t>(016) 3253-2504</t>
  </si>
  <si>
    <t>ipremt@ipremt.com.br</t>
  </si>
  <si>
    <t>51.807.816/0001-62</t>
  </si>
  <si>
    <t>Bebedouro  -  SP</t>
  </si>
  <si>
    <t>Edna Maria Soares da Silva</t>
  </si>
  <si>
    <t>sasemb.dir@mdbrasil.com.br</t>
  </si>
  <si>
    <t>01.594.641/0001-84</t>
  </si>
  <si>
    <t>Duas Barras</t>
  </si>
  <si>
    <t>JUSSARA SILVA DE SOUZA</t>
  </si>
  <si>
    <t>(22) 2534-1782</t>
  </si>
  <si>
    <t>prevduas@yahoo.com.br</t>
  </si>
  <si>
    <t>INSTITUTO MUNICIPAL DE SEGURIDADE SOCIAL DE ARAÇARIGUAMA</t>
  </si>
  <si>
    <t>02.785.633/0001-88</t>
  </si>
  <si>
    <t>Araçariguama  -  SP</t>
  </si>
  <si>
    <t>Hélio Barbosa Junior</t>
  </si>
  <si>
    <t>(11) 4136-3633</t>
  </si>
  <si>
    <t>Romildo Cardoso dos Santos</t>
  </si>
  <si>
    <t>imss.araca@uol.com.br</t>
  </si>
  <si>
    <t>32.415.283/0010-10</t>
  </si>
  <si>
    <t>MANOEL PAULO LOPES LEITE</t>
  </si>
  <si>
    <t>Miguel Pereira - RJ</t>
  </si>
  <si>
    <t>(24) 2484-2057</t>
  </si>
  <si>
    <t>manoelpaulo@pmmp.rj.gov.br</t>
  </si>
  <si>
    <t>05.249.019/0001-90</t>
  </si>
  <si>
    <t>Viradouro - SP</t>
  </si>
  <si>
    <t>Cristiano dos Santos Monteiro</t>
  </si>
  <si>
    <t>(17) 3392-4051</t>
  </si>
  <si>
    <t>imprev@bol.com.br</t>
  </si>
  <si>
    <t>08.242.034/0001-02</t>
  </si>
  <si>
    <t>Estado do Rio Grande do Norte</t>
  </si>
  <si>
    <t>FLÁVIO BRUNO FIALHO RIBEIRO DANTAS</t>
  </si>
  <si>
    <t>CDE - CONSELHO DE DESENVOLVIMENTO DO ESTADO</t>
  </si>
  <si>
    <t>031 84 3232 293</t>
  </si>
  <si>
    <t>SANDRA MARIA GARCIA DE OLIVEIRA</t>
  </si>
  <si>
    <t>auxiliadorapraxedes@yahoo.com.br</t>
  </si>
  <si>
    <t>SERVIÇO ASSISTENCIAL DOS FUNCIONÁRIOS E SERVIDORES MUNICIPAIS DE BEBEDOURO</t>
  </si>
  <si>
    <t>07.624.192/0001-56</t>
  </si>
  <si>
    <t>São José de Ubá / RJ</t>
  </si>
  <si>
    <t>FUNDO DE PREVIDÊNCIA DOS SERVIDORES PÚBLICOS MUNICIPAIS DE SÃO JOSÉ DE UBA</t>
  </si>
  <si>
    <t>Eugenio Curty Silva</t>
  </si>
  <si>
    <t>(22) 3866-1221</t>
  </si>
  <si>
    <t>Kely Silva</t>
  </si>
  <si>
    <t>ubaprevi@yahoo.com.br</t>
  </si>
  <si>
    <t>32.557.811/0001-84</t>
  </si>
  <si>
    <t>Saquarema</t>
  </si>
  <si>
    <t>NILMAR EPAMINONDAS DA SILVA</t>
  </si>
  <si>
    <t>CONSELHOS FISCAL E ADMINISTRATIVO</t>
  </si>
  <si>
    <t>(22) 2651-4827</t>
  </si>
  <si>
    <t>JURANDIR DA SILVA MELLO</t>
  </si>
  <si>
    <t>nilmares2000@yahoo.com.br</t>
  </si>
  <si>
    <t>39.250.220/0001-09</t>
  </si>
  <si>
    <t>Itaboraí  -  RJ</t>
  </si>
  <si>
    <t>Adeilza Marina Couto</t>
  </si>
  <si>
    <t>Conselho de Previdência</t>
  </si>
  <si>
    <t>ANBIMA</t>
  </si>
  <si>
    <t>(21) 2635-2439</t>
  </si>
  <si>
    <t>Marta Ribeiro Coquito</t>
  </si>
  <si>
    <t>marta.coquito@ig.com.br</t>
  </si>
  <si>
    <t>7. RESUMO DA POLÍTICA DE INVESTIMENTOS  - RESOLUÇÃO CMN nº 3.922/2010</t>
  </si>
  <si>
    <t>a. Renda Fixa - Art. 7º</t>
  </si>
  <si>
    <r>
      <rPr>
        <b/>
        <sz val="8"/>
        <color indexed="8"/>
        <rFont val="Verdana"/>
        <family val="2"/>
      </rPr>
      <t>a.1</t>
    </r>
    <r>
      <rPr>
        <sz val="8"/>
        <color indexed="8"/>
        <rFont val="Verdana"/>
        <family val="2"/>
      </rPr>
      <t>. Títulos Tesouro Nacional – SELIC - Art. 7º, I, "a"</t>
    </r>
  </si>
  <si>
    <r>
      <rPr>
        <b/>
        <sz val="8"/>
        <color indexed="8"/>
        <rFont val="Verdana"/>
        <family val="2"/>
      </rPr>
      <t>a.2</t>
    </r>
    <r>
      <rPr>
        <sz val="8"/>
        <color indexed="8"/>
        <rFont val="Verdana"/>
        <family val="2"/>
      </rPr>
      <t>. FI 100% títulos TN - Art. 7º, I, "b"</t>
    </r>
  </si>
  <si>
    <r>
      <rPr>
        <b/>
        <sz val="8"/>
        <color indexed="8"/>
        <rFont val="Verdana"/>
        <family val="2"/>
      </rPr>
      <t>a.3.</t>
    </r>
    <r>
      <rPr>
        <sz val="8"/>
        <color indexed="8"/>
        <rFont val="Verdana"/>
        <family val="2"/>
      </rPr>
      <t xml:space="preserve"> Operações Compromissadas - Art. 7º, II</t>
    </r>
  </si>
  <si>
    <r>
      <rPr>
        <b/>
        <sz val="8"/>
        <color indexed="8"/>
        <rFont val="Verdana"/>
        <family val="2"/>
      </rPr>
      <t>a.4.</t>
    </r>
    <r>
      <rPr>
        <sz val="8"/>
        <color indexed="8"/>
        <rFont val="Verdana"/>
        <family val="2"/>
      </rPr>
      <t xml:space="preserve"> FI Renda Fixa/Referenciados RF - Art. 7º, III </t>
    </r>
  </si>
  <si>
    <r>
      <rPr>
        <b/>
        <sz val="8"/>
        <color indexed="8"/>
        <rFont val="Verdana"/>
        <family val="2"/>
      </rPr>
      <t>a.5.</t>
    </r>
    <r>
      <rPr>
        <sz val="8"/>
        <color indexed="8"/>
        <rFont val="Verdana"/>
        <family val="2"/>
      </rPr>
      <t xml:space="preserve"> FI de Renda Fixa - Art. 7º, IV</t>
    </r>
  </si>
  <si>
    <r>
      <rPr>
        <b/>
        <sz val="8"/>
        <color indexed="8"/>
        <rFont val="Verdana"/>
        <family val="2"/>
      </rPr>
      <t>a.6.</t>
    </r>
    <r>
      <rPr>
        <sz val="8"/>
        <color indexed="8"/>
        <rFont val="Verdana"/>
        <family val="2"/>
      </rPr>
      <t xml:space="preserve"> Poupança - Art. 7º, V</t>
    </r>
  </si>
  <si>
    <r>
      <rPr>
        <b/>
        <sz val="8"/>
        <color indexed="8"/>
        <rFont val="Verdana"/>
        <family val="2"/>
      </rPr>
      <t>a.7.</t>
    </r>
    <r>
      <rPr>
        <sz val="8"/>
        <color indexed="8"/>
        <rFont val="Verdana"/>
        <family val="2"/>
      </rPr>
      <t xml:space="preserve"> FI em Direitos Creditórios - aberto - Art. 7º, VI</t>
    </r>
  </si>
  <si>
    <r>
      <rPr>
        <b/>
        <sz val="8"/>
        <color indexed="8"/>
        <rFont val="Verdana"/>
        <family val="2"/>
      </rPr>
      <t>a.8.</t>
    </r>
    <r>
      <rPr>
        <sz val="8"/>
        <color indexed="8"/>
        <rFont val="Verdana"/>
        <family val="2"/>
      </rPr>
      <t xml:space="preserve"> FI em Direitos Creditórios - fechado - Art. 7º, VII, "a"</t>
    </r>
  </si>
  <si>
    <r>
      <rPr>
        <b/>
        <sz val="8"/>
        <color indexed="8"/>
        <rFont val="Verdana"/>
        <family val="2"/>
      </rPr>
      <t xml:space="preserve">a.9. </t>
    </r>
    <r>
      <rPr>
        <sz val="8"/>
        <color indexed="8"/>
        <rFont val="Verdana"/>
        <family val="2"/>
      </rPr>
      <t>FI Renda Fixa "Crédito Privado"- Art. 7º, VII, "b"</t>
    </r>
  </si>
  <si>
    <t>b. Renda Variável  - Art. 8º</t>
  </si>
  <si>
    <r>
      <rPr>
        <b/>
        <sz val="8"/>
        <color indexed="8"/>
        <rFont val="Verdana"/>
        <family val="2"/>
      </rPr>
      <t>b.1.</t>
    </r>
    <r>
      <rPr>
        <sz val="8"/>
        <color indexed="8"/>
        <rFont val="Verdana"/>
        <family val="2"/>
      </rPr>
      <t xml:space="preserve"> FI Ações Referenciados - Art. 8º, I</t>
    </r>
  </si>
  <si>
    <r>
      <rPr>
        <b/>
        <sz val="8"/>
        <color indexed="8"/>
        <rFont val="Verdana"/>
        <family val="2"/>
      </rPr>
      <t>b.2.</t>
    </r>
    <r>
      <rPr>
        <sz val="8"/>
        <color indexed="8"/>
        <rFont val="Verdana"/>
        <family val="2"/>
      </rPr>
      <t xml:space="preserve"> FI de Índices Referenciados em Ações - Art. 8º, II</t>
    </r>
  </si>
  <si>
    <r>
      <rPr>
        <b/>
        <sz val="8"/>
        <color indexed="8"/>
        <rFont val="Verdana"/>
        <family val="2"/>
      </rPr>
      <t>b.3.</t>
    </r>
    <r>
      <rPr>
        <sz val="8"/>
        <color indexed="8"/>
        <rFont val="Verdana"/>
        <family val="2"/>
      </rPr>
      <t xml:space="preserve"> FI em Ações - Art. 8º, III</t>
    </r>
  </si>
  <si>
    <r>
      <rPr>
        <b/>
        <sz val="8"/>
        <color indexed="8"/>
        <rFont val="Verdana"/>
        <family val="2"/>
      </rPr>
      <t>b.4.</t>
    </r>
    <r>
      <rPr>
        <sz val="8"/>
        <color indexed="8"/>
        <rFont val="Verdana"/>
        <family val="2"/>
      </rPr>
      <t xml:space="preserve"> FI Multimercado - aberto - Art. 8º, IV</t>
    </r>
  </si>
  <si>
    <r>
      <rPr>
        <b/>
        <sz val="8"/>
        <color indexed="8"/>
        <rFont val="Verdana"/>
        <family val="2"/>
      </rPr>
      <t>b.5.</t>
    </r>
    <r>
      <rPr>
        <sz val="8"/>
        <color indexed="8"/>
        <rFont val="Verdana"/>
        <family val="2"/>
      </rPr>
      <t xml:space="preserve"> FI em Participações - fechado - Art. 8º, V</t>
    </r>
  </si>
  <si>
    <r>
      <rPr>
        <b/>
        <sz val="8"/>
        <color indexed="8"/>
        <rFont val="Verdana"/>
        <family val="2"/>
      </rPr>
      <t>b.6.</t>
    </r>
    <r>
      <rPr>
        <sz val="8"/>
        <color indexed="8"/>
        <rFont val="Verdana"/>
        <family val="2"/>
      </rPr>
      <t xml:space="preserve"> FI Imobiliário - cotas negociads em bolsa - Art. 8º, VI</t>
    </r>
  </si>
  <si>
    <t>c. Total</t>
  </si>
  <si>
    <t>Limite Resolução %</t>
  </si>
  <si>
    <t>Limite Alocação %</t>
  </si>
  <si>
    <t>Itanhaém</t>
  </si>
  <si>
    <t>Praia Grande</t>
  </si>
  <si>
    <t>Altinópolis</t>
  </si>
  <si>
    <t>Aperibé</t>
  </si>
  <si>
    <t>Araçariguama</t>
  </si>
  <si>
    <t>Assis</t>
  </si>
  <si>
    <t>Baurú</t>
  </si>
  <si>
    <t>Bebedouro</t>
  </si>
  <si>
    <t>Biriguí</t>
  </si>
  <si>
    <t>Buritama</t>
  </si>
  <si>
    <t>Cahoeiras de Macacu</t>
  </si>
  <si>
    <t>Cambuci</t>
  </si>
  <si>
    <t>Carmo</t>
  </si>
  <si>
    <t>Chapadão do Céu</t>
  </si>
  <si>
    <t>Conceição de Macabu</t>
  </si>
  <si>
    <t>Cubatão</t>
  </si>
  <si>
    <t>Estado Rio Grande do Norte</t>
  </si>
  <si>
    <t>Guaira</t>
  </si>
  <si>
    <t>Itaboraí</t>
  </si>
  <si>
    <t>Itajobí</t>
  </si>
  <si>
    <t>Itaocara</t>
  </si>
  <si>
    <t>Itaquaquecetuba</t>
  </si>
  <si>
    <t>Ituverava</t>
  </si>
  <si>
    <t>Lavinia</t>
  </si>
  <si>
    <t>Miguel Pereira</t>
  </si>
  <si>
    <t>Petrópolis</t>
  </si>
  <si>
    <t>Piraí</t>
  </si>
  <si>
    <t>Pitangueiras</t>
  </si>
  <si>
    <t>Presidente Prudente</t>
  </si>
  <si>
    <t>Queimados</t>
  </si>
  <si>
    <t>Rio Verde</t>
  </si>
  <si>
    <t>São Fidélis</t>
  </si>
  <si>
    <t>São João da Boa Vista</t>
  </si>
  <si>
    <t>São José de Ubá</t>
  </si>
  <si>
    <t>São Sebastião do Alto</t>
  </si>
  <si>
    <t>Severínia</t>
  </si>
  <si>
    <t>Taboão da Serra</t>
  </si>
  <si>
    <t>Taquaritinga</t>
  </si>
  <si>
    <t>Teresópolis</t>
  </si>
  <si>
    <t>Trajano de Moraes</t>
  </si>
  <si>
    <t>Uberaba</t>
  </si>
  <si>
    <t>Varre-Sai</t>
  </si>
  <si>
    <t>Vassouras</t>
  </si>
  <si>
    <t>Viradouro</t>
  </si>
  <si>
    <t>Zacarias</t>
  </si>
  <si>
    <t xml:space="preserve"> </t>
  </si>
  <si>
    <t>Institutos</t>
  </si>
  <si>
    <t>TABOÃOPREV - UNIDADE GESTORA UNICA DO RPPS DO MUNICÍPIO DE TABOÃO DA SERRA</t>
  </si>
  <si>
    <t>2. Exercício:  2011</t>
  </si>
  <si>
    <t>CONSELHO MUNICIPAL DE PREVIDÊNCIA DE MIGUEL PEREIRA</t>
  </si>
  <si>
    <t>A Política de Investimentos tem ainda, como objetivo específico, zelar pela eficiência na condução das operações relativas às aplicações dos recursos, buscando alocar os investimentos em instituições que possuam as seguintes características: solidez patrimonial, experiência positiva no exercício da atividade de administração de grandes volumes de recursos e em ativos de baixo risco.</t>
  </si>
  <si>
    <t xml:space="preserve"> tem como objetivo estabelecer as diretrizes das aplicações dos recursos garantidores dos pagamentos dos segurados e beneficiários do regime, visando atingir a meta atuarial definida para garantir a manutenção do seu equilíbrio econômico-financeiro e atuarial, tendo sempre presentes os princípios da boa governança, da segurança, rentabilidade, solvência, liquidez e transparência.</t>
  </si>
  <si>
    <t>A administração dos recursos do RPPS é realizada internamente. A alocação dos recursos será feita nas modalidades de investimento descrita no ítem 7 desta política e em bancos autorizados a funcionar pelo Banco Central do Brasil.</t>
  </si>
  <si>
    <t>a) Solidez e imagem da instituição gestora e Administradora;
b) Credibilidade da Instituição gestora e Administradora junto ao mercado financeiro;
c) Verificação do enquadramento das alternativas de investimentos perante à legislação em vigor e à Política de Investimentos  do  RPPS;
d) Análise do Patrimônio Líquido do gestor e respectivos fundos de investimentos;
e) Tracking Record dos Fundos de investimentos, ou seja, histórico mínimo de 01 (um) ano ou que esteja atrelado às instituiçõesde experiência positiva no exercício da atividade de administração de recursos de terceiros;
f) Segregação das atividades (chinese wall) entre o gestor de recursos (Asset Management) e a tesouraria da instituição financeira
g)Total administrado pelo gestor do fundo para segmento de renda fixa e para o segmento de renda variável;
h) Taxas cobradas (administração, gestão, performance, custódia e controladoria);
i) Ato constitutivo, estatuto ou contrato social em vigor e alterações subsequentes devidamente registradas, em se tratando de Sociedade Comercial, e no caso de sociedade por ações acompanhadas da Ata arquivada da Assembléia
da última eleição da Diretoria;
j) Decreto de autorização, em se tratando de empresa ou sociedade estrangeira em funcionamento no País, e ato de registro ou autorização para funcionamento expedido pelo Banco Central do Brasil ou Comissão de 
Valores Mobiliários ou órgão competente;
k) Certidão Negativa de Falência ou Concordata expedida pelo Cartório distribuidor da sede da pessoa jurídica;
l) Prova de regularidade para com a Fazenda Federal (Tributos Federais e Dívida Ativa da União), ou outra equivalente na forma da Lei;
m) Prova de regularidade para com a Fazenda Estatual ou Municipal através de certidões das respectivas secretarias, das entidades da federação, sede da entidade;
n) Certidão negativa fornecida pelo INSS, com a finalidade de comprovar a inexistência de débitos com a Seguridade Social;
o) Certidão negativa, expedida pela Caixa Econômica Federal, com a finalidade de comprovar a inixistência de débitos junto ao Fundo de Garantia por Tempo de Serviço - FGTS.</t>
  </si>
  <si>
    <t>O monitoramento da rentabilidade dos fundos e títulos que compõem a carteira do RPPS terá a periodicidade mensal, trimestral, semestral e anual.  A cada trimestre os administradores de carteira deverão apresentar relatório para avaliação de rentabilidade, objetivando a melhor forma de alocação de recursos em termos de rentabilidade, diverssificação e gerenciamento dos risco.</t>
  </si>
  <si>
    <t>Nome</t>
  </si>
  <si>
    <t>Mete Gerencial</t>
  </si>
  <si>
    <t>Responsável</t>
  </si>
  <si>
    <t>Meda Atuarial</t>
  </si>
  <si>
    <t>Os fundos enquadrados neste artigo suborninam-se ao que estabelece os Artigos 12º, 13º e 14º da Reslução 3.922/10. Não podem exceder a 20% (vinte por cento) das aplicações dos recursos do regime próprio de previdência social.  total das aplicações dos recursos do regime próprio de previdência social em um mesmo fundo de investimento deverá representar, no máximo, 25% (vinte e cinco por cento) do patrimônio líquido do fundo.</t>
  </si>
  <si>
    <t>Desde que suas cotas sejam negociadas em bolsa de valores</t>
  </si>
  <si>
    <t>INSTITUTO DE PREVIDÊNCIA DOS SERVIDORES MUNICIPAIS DA ESTÂNCIA BALNEÁREA DE PRAIA GRANDE</t>
  </si>
  <si>
    <t>INPC + 6% a.a. (Meta Atuarial)</t>
  </si>
  <si>
    <t>IMA-B (Meta Gerencial)</t>
  </si>
  <si>
    <t>INSTITUTO DE PREVIDÊNCIA MUNICIPAL DE ALTINÓPOLIS</t>
  </si>
  <si>
    <t>IPCA + 6% a.a. (Meta Atuarial)</t>
  </si>
  <si>
    <t>CAIXA DE ASSISTÊNCIA PREVIDÊNCIA E PENSÕES DOS SERVIDORES PÚBLICOS DO MUNICÍPIO DE APERIBÉ</t>
  </si>
  <si>
    <t>INSTITUTO DE PREVIDÊNCIA DOS SERVIDORES PÚBLICOS MUNICIPAIS DE ASSIS</t>
  </si>
  <si>
    <t>FUNDAÇÃO DE PREVIDÊNCIA DOS SERVIDORES PÚBLICOS MUNICIPAIS EFETIVOS DE BAURU</t>
  </si>
  <si>
    <t>INSTITUTO DE PREVIDÊNCIA DO MUNICÍPIO DE BIRIGUI - BIRIGUIPREV</t>
  </si>
  <si>
    <t>INSTITUTO DE PREVIDÊNCIA MUNICIPAL DE BURITAMA</t>
  </si>
  <si>
    <t>INSTITUTO DE APOSENTADORIAS E PENSÕES DE CACHOEIRAS DE MACACU</t>
  </si>
  <si>
    <t>REGIME PRÓPRIO DE PREVIDÊNCIA SOCIAL DOS SERVIDORES PÚBLICOS DO MUNICÍPIO CAMBUCI</t>
  </si>
  <si>
    <t>CARMOPREV - FUNDO FINANCEIRO ESPECIAL DE CUSTEIO DA PREVIDÊNCIA MUNICIPAL DE CARMO</t>
  </si>
  <si>
    <t>PREVCEU -  INSTITUTO DE PREVIDÊNCIA DE CHAPADÃO DO CÉU</t>
  </si>
  <si>
    <t>INSTITUTO DE PREVIDÊNCIA E ASSISTÊNCIA DOS SERVIDORES MUNICIPAIS DE CONCEIÇÃO DE MACABU - IPASCON</t>
  </si>
  <si>
    <t>CAIXA E PREVIDÊNCIA DOS SERVIDORES MUNICIPAIS DE CUBATÃO</t>
  </si>
  <si>
    <t>INSTITUTO DE PREVIDÊNCIA DOS SERVIDORES PÚBLICOS DO MUNICÍPIO DE DUAS BARRAS</t>
  </si>
  <si>
    <t>INSTITUTO DE PREVIDÊNCIA DOS SERVIDORES DO ESTADO DO RIO GRANDE DO NORTE - IPE</t>
  </si>
  <si>
    <t>FUNDO MUNICIPAL DE PREVIDENCIA DOS SERVIDORES PÚBLICOS DO MUNICIPIO DE GUAIRA</t>
  </si>
  <si>
    <t>FUNDO DE APOSENTADORIA E PENSÕES DOS FUNCIONÁRIOS PÚBLICOS  MUNICIPAIS DE IGARAÇU DO TIETÊ</t>
  </si>
  <si>
    <t>INSTITUTO DE ASSISTÊNCIA PREVIDÊNCIA E PENSÕES DOS SERVIDORES PÚBLICOS MUNICIPAIS DE IGUABA GRANDE - PREVIG</t>
  </si>
  <si>
    <t>ITAPREVI - INSTITUTO DE PREVIDÊNCIA E ASSISTÊNCIA DOS SERVIDORES DO MUNICÍPIO DE ITABORAÍ</t>
  </si>
  <si>
    <t>FUNDO MUNICIPAL DE SEGURIDADE DE ITAJOBI</t>
  </si>
  <si>
    <t>INSTITUTO DE PREVIDÊNCIA DOS SERVIDORES MUNICIPAIS DA ESTÂNCIA BALNEÁREA DE ITANHAÉM</t>
  </si>
  <si>
    <t>INSTITUTO DE PREVIDÊNCIA DOS SERVIDORES DO MUNICÍPIO DE ITAOCARA</t>
  </si>
  <si>
    <t>INSTITUTO DE PREVIDÊNCIA DOS SERVIDORES MUNICIPAIS DE ITAQUAQUECETUBA</t>
  </si>
  <si>
    <t>FUNDO DE SEGURIDADE SOCIAL DOS SERVIDORES PÚBLICOS DO MUNICIPÍO DE ITUVERAVA</t>
  </si>
  <si>
    <t>REGIME PRÓPRIO DE PREVIDÊNCIA SOCIAL DO MUNICÍPIO DE LAVÍNIA</t>
  </si>
  <si>
    <t>FUNDO DE APOSENTADORIA E PENSÕES DO MUNICÍPIO DE MIGUEL PEREIRA - FAPEMP</t>
  </si>
  <si>
    <t>INSTITUTO DE PREVIDÊNCIA MUNICIPAL DE MIRANDÓPOLIS</t>
  </si>
  <si>
    <t>INSTITUTO DE PREVIDÊNCIA MUNICIPAL DE NOVA CASTILHO</t>
  </si>
  <si>
    <t>INPAS - INSTITUTO DE PREVIDÊNCIA DE PETRÓPOLIS</t>
  </si>
  <si>
    <t>FUNDO DE PREVIDÊNCIA SOCIAL DO MUNICÍPIO DE PIRAÍ</t>
  </si>
  <si>
    <t>INSTITUTO DE PREVIDÊNCIA DOS SERVIDORES PÚBLICOS DO MUNICIPÍO DE PITANGUEIRAS</t>
  </si>
  <si>
    <t>PRUDENPREV - SISTEMA DE PREVIDÊNCIA DO MUNICÍPIO DE PRESIDENTE PRUDENTE</t>
  </si>
  <si>
    <t>INSTITUTO DE PREVIDÊNCIA DOS SERVIDORES PÚBLICOS DE QUEIMADOS</t>
  </si>
  <si>
    <t>INSTITUTO DE PREVIDÊNCIA ASSISTENCIA DOS SERVIDORES MUNICIPAIS DE RIO VERDE - IPARV</t>
  </si>
  <si>
    <t>FUNDO DE PREVIDÊNCIA DO MUNICÍPIO DE SAO FIDELIS</t>
  </si>
  <si>
    <t>INSTITUTO DE PREVIDÊNCIA DOS SERVIDORES PÚBLICOS DO MUNICÍPIO DE SÃO JOÃO DA BOA VISTA</t>
  </si>
  <si>
    <t>INSTITUTO DE PREVIDÊNCIA DOS SERVIDORES DO MUNICIPIO DE SÃO SEBASTIÃO DO ALTO</t>
  </si>
  <si>
    <t>IBASS - INSTITUTO BEN. ASSISTÊNCIA DOS SERVIDORES DE SAQUAREMA</t>
  </si>
  <si>
    <t>INSTITUTO DE PREVIDÊNCIA MUNICIPAL DE SEVERÍNIA</t>
  </si>
  <si>
    <t>IGPM + 6% a.a. (Meta Atuarial)</t>
  </si>
  <si>
    <t>INSTITUTO DE PREVIDÊNCIA DO SERVIDOR MUNICIPAL DE TAQUARITINGA</t>
  </si>
  <si>
    <t xml:space="preserve">INSTITUTO DE PREVIDÊNCIA DOS SERVIDORES PÚBLICOS MUNICIPAIS DE TERESÓPOLIS </t>
  </si>
  <si>
    <t>INSTITUTO DE PREVIDÊNCIA DOS SERVIDORES MUNICIPAIS DE UBERABA</t>
  </si>
  <si>
    <t>CAIXA DE ASSISTÊNCIA PREVIDÊNCIA E PENSÕES DOS SERVIDORES PÚBLICOS DO MUNICÍPIO DE VARRE-SAI</t>
  </si>
  <si>
    <t>FUNDO DE PREVIDÊNCIA DO MUNICÍPIO DE VASSOURAS</t>
  </si>
  <si>
    <t>IMPREV - INSTITUTO DE PREVIDÊNCIA MUNICIPAL DE VIRADOURO</t>
  </si>
  <si>
    <t>INSTITUTO DE PREVIDÊNCIA MUNICIPAL DE ZACARIAS</t>
  </si>
  <si>
    <t>Meta atuarial</t>
  </si>
  <si>
    <t>Meta gerencial</t>
  </si>
  <si>
    <t>ordem</t>
  </si>
  <si>
    <t>BAURÚ - SP</t>
  </si>
  <si>
    <t>LUIZ GUSTAVO PERES MACEDO</t>
  </si>
  <si>
    <t>CONSELHO CURADOR</t>
  </si>
  <si>
    <t>BURITAMA</t>
  </si>
  <si>
    <t>ALEXANDRE ROBERTO GAMBERA</t>
  </si>
  <si>
    <t>CONSELHO DELIBERATIVO E FISCAL</t>
  </si>
  <si>
    <t>IMPRESSO</t>
  </si>
  <si>
    <t>PRÓPIA</t>
  </si>
  <si>
    <t>59.764.258/0001-07</t>
  </si>
  <si>
    <t>(18) 3691-1879</t>
  </si>
  <si>
    <t>ipremcont@ensite.com.br</t>
  </si>
  <si>
    <t>07.528.505/0001-72</t>
  </si>
  <si>
    <t>MARCIJANE FRANÇA VELOSO</t>
  </si>
  <si>
    <t>CONSELHO DELIBERATIVO </t>
  </si>
  <si>
    <t>PRÓPRIA</t>
  </si>
  <si>
    <t>(64) 9634-1228</t>
  </si>
  <si>
    <t>velloso2005@hotmail.com</t>
  </si>
  <si>
    <t>44.437.820/0001-10</t>
  </si>
  <si>
    <t>LAVÍNIA</t>
  </si>
  <si>
    <t xml:space="preserve">Suelene Nogueira Alves  </t>
  </si>
  <si>
    <t>Conselho Deliberativo</t>
  </si>
  <si>
    <t>(18) 3698-9000</t>
  </si>
  <si>
    <t>suelenelavinia@bol.com.br</t>
  </si>
  <si>
    <t>04.752.512/0001-65</t>
  </si>
  <si>
    <t>TERESÓPOLIS - RJ</t>
  </si>
  <si>
    <t>SUELY ALVES PIRES</t>
  </si>
  <si>
    <t>CONSELHO DE ADMINISTRAÇÃO</t>
  </si>
  <si>
    <t>MEIO ELETRÔNICO</t>
  </si>
  <si>
    <t>(21) 2643-2246</t>
  </si>
  <si>
    <t>tereprev@uol.com.br</t>
  </si>
  <si>
    <t>INSTITUTO DE PREVIDÊNCIA SOCIAL DOS SERVIODRES PÚBLICOS DO MUNICÍPIO DE SÃO BENTO DO SUL - IPRESBS</t>
  </si>
  <si>
    <t>São Bento do Sul</t>
  </si>
  <si>
    <t>SÃO BENTO DO SUL - SC</t>
  </si>
  <si>
    <t>02.180.700/0001-30</t>
  </si>
  <si>
    <t>MÁRCIO MALLON E DOUGLAS HENRIQUE OLSEN</t>
  </si>
  <si>
    <t>CONSELHO DELIBERATIVO</t>
  </si>
  <si>
    <t>084/1997</t>
  </si>
  <si>
    <t>(47) 3633-4466</t>
  </si>
  <si>
    <t>marcio_mallon@saobentodosul.sc.gov.br</t>
  </si>
  <si>
    <t>Ativos em enquadramento:</t>
  </si>
  <si>
    <r>
      <t xml:space="preserve">Como o estabelecido no  </t>
    </r>
    <r>
      <rPr>
        <b/>
        <sz val="8"/>
        <rFont val="Verdana"/>
        <family val="2"/>
      </rPr>
      <t>Art. 12º</t>
    </r>
    <r>
      <rPr>
        <sz val="8"/>
        <rFont val="Verdana"/>
        <family val="2"/>
      </rPr>
      <t xml:space="preserve"> As aplicações dos regimes próprios de previdência social em fundos de investimento em cotas de fundos de investimento serão admitidas desde que seja possível identificar e demonstrar que os respectivos fundos mantenham as composições, limites e garantias exigidas para os fundos de investimento de que trata esta Resolução. </t>
    </r>
    <r>
      <rPr>
        <b/>
        <sz val="8"/>
        <rFont val="Verdana"/>
        <family val="2"/>
      </rPr>
      <t>Art. 13º</t>
    </r>
    <r>
      <rPr>
        <sz val="8"/>
        <rFont val="Verdana"/>
        <family val="2"/>
      </rPr>
      <t xml:space="preserve"> As aplicações em cotas de um mesmo fundo de investimento ou fundo de investimento em cotas de fundos de investimento a que se referem o art. 7º, incisos III e IV, não podem exceder a 20% (vinte por cento) das aplicações dos recursos do regime próprio de previdência social. </t>
    </r>
    <r>
      <rPr>
        <b/>
        <sz val="8"/>
        <rFont val="Verdana"/>
        <family val="2"/>
      </rPr>
      <t>Art. 14º</t>
    </r>
    <r>
      <rPr>
        <sz val="8"/>
        <rFont val="Verdana"/>
        <family val="2"/>
      </rPr>
      <t xml:space="preserve"> O total das aplicações dos recursos do regime próprio de previdência social em um mesmo fundo de investimento deverá representar, no máximo, 25% (vinte e cinco por cento) do patrimônio líquido do fundo. Fica ainda definido que está limitado a 20% o percentual que pode ser alocado em titulos e valores mobiliarios de um único emissor.</t>
    </r>
  </si>
  <si>
    <r>
      <t xml:space="preserve">Antes das aplicações a gestão deste RPPS terá de ter recebido visita de representante do produto financeiro ofertado para verificação do atendimento a ser recebido em caso de aplicação bem como de verificação do enquadramento do produto, seu histórico de rentabilidade e risco e perspectiva de rentabilidade satisfatória no horizonte econômico esperadol.
Todos os ativos e valor mobiliários adquiridos pelo RPPS deverão ser registrados nos Sistemas de Liquidação e Custódia: SELIC, CETIP ou Câmaras de Compensação autorizadas pela CVM. A gestão deste RPPS sempre fará a comparação dos investimentos com a sua meta atuarial para identificar aqueles com rentabilidade insatisfatória, ou inadequação ao cenário econômico, visando possíveis indicações de solicitação de resgate
</t>
    </r>
    <r>
      <rPr>
        <b/>
        <sz val="8"/>
        <rFont val="Verdana"/>
        <family val="2"/>
      </rPr>
      <t>Stop Loss</t>
    </r>
    <r>
      <rPr>
        <sz val="8"/>
        <rFont val="Verdana"/>
        <family val="2"/>
      </rPr>
      <t xml:space="preserve">
O RPPS utilizará o modelo de stop loss com objetivo de eliminar perdas financeiras em conseqüência de movimentos adversos do mercado. O limite de stop loss adotado será o utilizado no modelo de controle de risco descrito no item 6.4, tanto para os segmentos de renda fixa e renda variável.
</t>
    </r>
    <r>
      <rPr>
        <b/>
        <sz val="8"/>
        <rFont val="Verdana"/>
        <family val="2"/>
      </rPr>
      <t>Realização de Lucros</t>
    </r>
    <r>
      <rPr>
        <sz val="8"/>
        <rFont val="Verdana"/>
        <family val="2"/>
      </rPr>
      <t xml:space="preserve">
Para o segmento de renda variável o RPPS adotará a estratégia de realizar o lucro excedente a variação do IPCA – Índice de Preços ao Consumidor Amplo, acrescido de uma taxa de juros de 10% a.a. O valor resgatado deverá ser alocado no segmento de renda fixa.  </t>
    </r>
  </si>
  <si>
    <t>07.810.523/0001-42</t>
  </si>
  <si>
    <t>OZÉAS DE SOUZA RAMOS</t>
  </si>
  <si>
    <t>(22) 2537-1198</t>
  </si>
  <si>
    <t>carmoprev@yahoo.com.br</t>
  </si>
  <si>
    <t>47.498.340/0001-58</t>
  </si>
  <si>
    <t>Cubatão - SP</t>
  </si>
  <si>
    <t xml:space="preserve">Silvio Alvarez Junior </t>
  </si>
  <si>
    <t xml:space="preserve">Conselho Administrativo </t>
  </si>
  <si>
    <t>(13) 3362-6699</t>
  </si>
  <si>
    <t>financas@caixacubatao.sp.gov.br</t>
  </si>
  <si>
    <t>03.122.091/0001-26</t>
  </si>
  <si>
    <t>Itajobi</t>
  </si>
  <si>
    <t>Carlos Alberto Aparecido Piassi</t>
  </si>
  <si>
    <t>(17) 3546-9000</t>
  </si>
  <si>
    <t>previdencia@itajobi.sp.gov.br</t>
  </si>
  <si>
    <t>04.704.773/0001-00</t>
  </si>
  <si>
    <t>Itaquaquecetuba - SP</t>
  </si>
  <si>
    <t>(11) 4753-7000</t>
  </si>
  <si>
    <t>gabinete@itaquaquecetuba.sp.gov.br</t>
  </si>
  <si>
    <t>Jovana de Souza Claro</t>
  </si>
  <si>
    <t>05.639.998/0001-92</t>
  </si>
  <si>
    <t>Robson Silva de Souza</t>
  </si>
  <si>
    <t>(21) 2665-6503</t>
  </si>
  <si>
    <t>ipspmq@gnail.com</t>
  </si>
  <si>
    <t>07.216.942/0001-50</t>
  </si>
  <si>
    <t>Maria Augusta dos Santos</t>
  </si>
  <si>
    <t>(17) 3817-2020</t>
  </si>
  <si>
    <t>pms.contabilidade@severinia.sp.gov.br</t>
  </si>
  <si>
    <t xml:space="preserve"> considerou os seguintes valores para os principais indicadores econômicos norteadores de seus investimentos: Inflação IPCA/ 2011:  5,20% / Taxa SELIC: 12,25% / Crescimento do PIB: 4,5% / valorização do IBOVESPA acima de 10%. Assim, haverá a manutenção da maioria dos recursos em fundos indexados a familia de índices IMA, pois estes foram consolidados na Resolução 3922/10 e por terem proporcionados as melhores rentabilidades em 2010, permanecem como boa alternativa de investimentos além da sua aderência a nossa meta atuarial. No segmento de renda variável acreditamos nos bons resultados que as empresas brasileiras apresentarão em 2011 e será assim feita uma diversificação neste segmento entre fundos indexados aos benchmarks permitidos (Ibovespa e IBrX) e os que perseguem outros índices, bem como aplicações em fundos imobiliários.</t>
  </si>
  <si>
    <t xml:space="preserve">O monitoramento da rentabilidade dos fundos e títulos que compõem a carteira do RPPS terá a periodicidade mensal, trimestral, semestral e anual.  Por se tratar de gestão própria, dispensa o teste comparativos e de avaliação de gestores.  Este RPPS conta ainda com contrato de Consultoria em Investimentos prestados pela Crédito &amp; Mercado Gestão de Valores Mobiliários, para aprofundar análises e avaliações que respaldem as decisões de investimentos e desinvestimentos.
Este RPPS conta ainda com contrato de Consultoria em Investimentos prestados pela Crédito &amp; Mercaddo Gestão de Valores Mobiliários, para aprofundar análises e avaliações que respaldem as decisões de investimentos e desinvestimentos.
</t>
  </si>
  <si>
    <t>Para cumprimento do objetivo específico e considerando as perspectivas do cenário econômico, a política estabelecerá a modalidade e os limites legais e operacionais, buscando a mais adequada alocação dos ativos, à vista do perfil do passivo no curto, médio e longo prazo, atendendo aos normativos da Resolução nº 3922/10 do CMN.  Na busca deste objetivo de gestão serão investidos recursos em fundos de investimentos cujas carteiras sejam compostas exclusivamente por ativos considerados como de baixo risco de crédito, dentre outros critérios, dos elaborados por agencias classificadoras de risco estabelecidaas no Brasil</t>
  </si>
  <si>
    <t>Data da Ata: 06/12/2010</t>
  </si>
  <si>
    <t>Data da aprovação: 06/12/2010</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</si>
</sst>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416]dddd\,\ d&quot; de &quot;mmmm&quot; de &quot;yyyy"/>
    <numFmt numFmtId="173" formatCode="&quot;Sim&quot;;&quot;Sim&quot;;&quot;Não&quot;"/>
    <numFmt numFmtId="174" formatCode="&quot;Verdadeiro&quot;;&quot;Verdadeiro&quot;;&quot;Falso&quot;"/>
    <numFmt numFmtId="175" formatCode="&quot;Ativar&quot;;&quot;Ativar&quot;;&quot;Desativar&quot;"/>
    <numFmt numFmtId="176" formatCode="[$€-2]\ #,##0.00_);[Red]\([$€-2]\ #,##0.00\)"/>
  </numFmts>
  <fonts count="66">
    <font>
      <sz val="11"/>
      <color theme="1"/>
      <name val="Calibri"/>
      <family val="2"/>
    </font>
    <font>
      <sz val="11"/>
      <color indexed="8"/>
      <name val="Calibri"/>
      <family val="2"/>
    </font>
    <font>
      <sz val="8"/>
      <name val="Arial"/>
      <family val="2"/>
    </font>
    <font>
      <b/>
      <sz val="13"/>
      <name val="Arial"/>
      <family val="2"/>
    </font>
    <font>
      <b/>
      <sz val="8"/>
      <name val="Verdana"/>
      <family val="2"/>
    </font>
    <font>
      <b/>
      <sz val="8"/>
      <name val="Arial"/>
      <family val="2"/>
    </font>
    <font>
      <sz val="8"/>
      <name val="Verdana"/>
      <family val="2"/>
    </font>
    <font>
      <b/>
      <sz val="8"/>
      <color indexed="8"/>
      <name val="Verdana"/>
      <family val="2"/>
    </font>
    <font>
      <sz val="8"/>
      <color indexed="8"/>
      <name val="Verdana"/>
      <family val="2"/>
    </font>
    <font>
      <b/>
      <sz val="8"/>
      <color indexed="10"/>
      <name val="Arial"/>
      <family val="2"/>
    </font>
    <font>
      <b/>
      <u val="single"/>
      <sz val="8"/>
      <color indexed="12"/>
      <name val="Arial"/>
      <family val="2"/>
    </font>
    <font>
      <sz val="8"/>
      <name val="Tahoma"/>
      <family val="2"/>
    </font>
    <font>
      <b/>
      <sz val="8"/>
      <name val="Tahoma"/>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Calibri"/>
      <family val="2"/>
    </font>
    <font>
      <sz val="10"/>
      <name val="Calibri"/>
      <family val="2"/>
    </font>
    <font>
      <sz val="11"/>
      <name val="Calibri"/>
      <family val="2"/>
    </font>
    <font>
      <sz val="10"/>
      <color indexed="12"/>
      <name val="Calibri"/>
      <family val="2"/>
    </font>
    <font>
      <sz val="10"/>
      <color indexed="21"/>
      <name val="Calibri"/>
      <family val="2"/>
    </font>
    <font>
      <b/>
      <sz val="10"/>
      <color indexed="10"/>
      <name val="Calibri"/>
      <family val="2"/>
    </font>
    <font>
      <sz val="9"/>
      <color indexed="10"/>
      <name val="Calibri"/>
      <family val="2"/>
    </font>
    <font>
      <sz val="10"/>
      <color indexed="10"/>
      <name val="Arial"/>
      <family val="2"/>
    </font>
    <font>
      <sz val="9"/>
      <color indexed="12"/>
      <name val="Calibri"/>
      <family val="2"/>
    </font>
    <font>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FF"/>
      <name val="Calibri"/>
      <family val="2"/>
    </font>
    <font>
      <sz val="10"/>
      <color rgb="FF006666"/>
      <name val="Calibri"/>
      <family val="2"/>
    </font>
    <font>
      <b/>
      <sz val="10"/>
      <color rgb="FFFF0000"/>
      <name val="Calibri"/>
      <family val="2"/>
    </font>
    <font>
      <sz val="9"/>
      <color rgb="FFFF0000"/>
      <name val="Calibri"/>
      <family val="2"/>
    </font>
    <font>
      <sz val="10"/>
      <color rgb="FFFF0000"/>
      <name val="Arial"/>
      <family val="2"/>
    </font>
    <font>
      <sz val="9"/>
      <color rgb="FF0000FF"/>
      <name val="Calibri"/>
      <family val="2"/>
    </font>
    <font>
      <sz val="10"/>
      <color rgb="FF0000FF"/>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medium"/>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n">
        <color theme="0" tint="-0.24993999302387238"/>
      </bottom>
    </border>
    <border>
      <left style="medium"/>
      <right/>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border>
    <border>
      <left/>
      <right style="medium"/>
      <top style="thin"/>
      <bottom/>
    </border>
    <border>
      <left style="thin"/>
      <right/>
      <top/>
      <bottom/>
    </border>
    <border>
      <left/>
      <right style="thin"/>
      <top/>
      <bottom/>
    </border>
    <border>
      <left style="medium"/>
      <right/>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style="thin"/>
      <top style="medium"/>
      <bottom style="thin"/>
    </border>
    <border>
      <left style="thin"/>
      <right style="medium"/>
      <top style="medium"/>
      <bottom style="thin"/>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color indexed="63"/>
      </right>
      <top style="medium"/>
      <bottom>
        <color indexed="63"/>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95">
    <xf numFmtId="0" fontId="0"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10" fillId="0" borderId="0" xfId="44" applyFont="1" applyFill="1" applyBorder="1" applyAlignment="1" applyProtection="1">
      <alignment horizontal="center"/>
      <protection/>
    </xf>
    <xf numFmtId="0" fontId="5" fillId="0" borderId="0" xfId="0" applyFont="1" applyFill="1" applyAlignment="1">
      <alignment/>
    </xf>
    <xf numFmtId="0" fontId="5" fillId="0" borderId="0" xfId="0" applyFont="1" applyFill="1" applyBorder="1" applyAlignment="1">
      <alignment/>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1" xfId="0" applyFont="1" applyBorder="1" applyAlignment="1" applyProtection="1">
      <alignment/>
      <protection locked="0"/>
    </xf>
    <xf numFmtId="0" fontId="4" fillId="0" borderId="12" xfId="0" applyFont="1" applyFill="1" applyBorder="1" applyAlignment="1" applyProtection="1">
      <alignment horizontal="left"/>
      <protection locked="0"/>
    </xf>
    <xf numFmtId="0" fontId="4" fillId="0" borderId="13" xfId="0" applyFont="1" applyFill="1" applyBorder="1" applyAlignment="1" applyProtection="1">
      <alignment/>
      <protection locked="0"/>
    </xf>
    <xf numFmtId="0" fontId="4" fillId="0" borderId="14" xfId="0" applyFont="1" applyFill="1" applyBorder="1" applyAlignment="1" applyProtection="1">
      <alignment horizontal="left"/>
      <protection locked="0"/>
    </xf>
    <xf numFmtId="0" fontId="4" fillId="0" borderId="12" xfId="0" applyFont="1" applyFill="1" applyBorder="1" applyAlignment="1" applyProtection="1">
      <alignment/>
      <protection locked="0"/>
    </xf>
    <xf numFmtId="0" fontId="4" fillId="0" borderId="14" xfId="0" applyFont="1" applyFill="1" applyBorder="1" applyAlignment="1" applyProtection="1">
      <alignment/>
      <protection locked="0"/>
    </xf>
    <xf numFmtId="14" fontId="4" fillId="0" borderId="13" xfId="0" applyNumberFormat="1" applyFont="1" applyFill="1" applyBorder="1" applyAlignment="1" applyProtection="1">
      <alignment horizontal="center"/>
      <protection locked="0"/>
    </xf>
    <xf numFmtId="0" fontId="11" fillId="0" borderId="0" xfId="0" applyFont="1" applyBorder="1" applyAlignment="1">
      <alignment wrapText="1"/>
    </xf>
    <xf numFmtId="0" fontId="31" fillId="0" borderId="0" xfId="59" applyFont="1">
      <alignment/>
      <protection/>
    </xf>
    <xf numFmtId="0" fontId="11" fillId="0" borderId="0" xfId="0" applyFont="1" applyBorder="1" applyAlignment="1">
      <alignment horizontal="center" wrapText="1"/>
    </xf>
    <xf numFmtId="14" fontId="11" fillId="0" borderId="0" xfId="0" applyNumberFormat="1" applyFont="1" applyBorder="1" applyAlignment="1">
      <alignment horizontal="center" wrapText="1"/>
    </xf>
    <xf numFmtId="0" fontId="2" fillId="0" borderId="0" xfId="0" applyNumberFormat="1" applyFont="1" applyFill="1" applyAlignment="1">
      <alignment/>
    </xf>
    <xf numFmtId="0" fontId="2" fillId="0" borderId="0" xfId="0" applyFont="1" applyFill="1" applyAlignment="1">
      <alignment wrapText="1"/>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center"/>
    </xf>
    <xf numFmtId="0" fontId="13" fillId="0" borderId="0" xfId="59" applyFont="1">
      <alignment/>
      <protection/>
    </xf>
    <xf numFmtId="0" fontId="32" fillId="0" borderId="0" xfId="59" applyFont="1" applyBorder="1">
      <alignment/>
      <protection/>
    </xf>
    <xf numFmtId="0" fontId="32" fillId="0" borderId="0" xfId="59" applyFont="1" applyBorder="1" applyAlignment="1">
      <alignment horizontal="left"/>
      <protection/>
    </xf>
    <xf numFmtId="0" fontId="13" fillId="0" borderId="0" xfId="59" applyFont="1" applyBorder="1">
      <alignment/>
      <protection/>
    </xf>
    <xf numFmtId="0" fontId="13" fillId="0" borderId="0" xfId="59" applyFont="1" applyFill="1">
      <alignment/>
      <protection/>
    </xf>
    <xf numFmtId="0" fontId="32" fillId="0" borderId="0" xfId="59" applyFont="1" applyBorder="1" applyAlignment="1">
      <alignment horizontal="center"/>
      <protection/>
    </xf>
    <xf numFmtId="0" fontId="31" fillId="0" borderId="0" xfId="59" applyFont="1" applyAlignment="1">
      <alignment horizontal="center"/>
      <protection/>
    </xf>
    <xf numFmtId="0" fontId="33" fillId="0" borderId="0" xfId="0" applyFont="1" applyAlignment="1">
      <alignment/>
    </xf>
    <xf numFmtId="14" fontId="32" fillId="0" borderId="0" xfId="59" applyNumberFormat="1" applyFont="1" applyBorder="1">
      <alignment/>
      <protection/>
    </xf>
    <xf numFmtId="0" fontId="13" fillId="0" borderId="0" xfId="59" applyFont="1" applyFill="1" applyBorder="1">
      <alignment/>
      <protection/>
    </xf>
    <xf numFmtId="14" fontId="13" fillId="0" borderId="0" xfId="59" applyNumberFormat="1" applyFont="1" applyBorder="1">
      <alignment/>
      <protection/>
    </xf>
    <xf numFmtId="3" fontId="58" fillId="33" borderId="18" xfId="59" applyNumberFormat="1" applyFont="1" applyFill="1" applyBorder="1">
      <alignment/>
      <protection/>
    </xf>
    <xf numFmtId="0" fontId="59" fillId="0" borderId="19" xfId="0" applyFont="1" applyBorder="1" applyAlignment="1">
      <alignment/>
    </xf>
    <xf numFmtId="0" fontId="59" fillId="0" borderId="20" xfId="0" applyFont="1" applyBorder="1" applyAlignment="1">
      <alignment horizontal="left" indent="1"/>
    </xf>
    <xf numFmtId="0" fontId="59" fillId="0" borderId="20" xfId="0" applyFont="1" applyBorder="1" applyAlignment="1">
      <alignment horizontal="left"/>
    </xf>
    <xf numFmtId="0" fontId="59" fillId="0" borderId="20" xfId="0" applyFont="1" applyBorder="1" applyAlignment="1">
      <alignment/>
    </xf>
    <xf numFmtId="14" fontId="59" fillId="0" borderId="20" xfId="0" applyNumberFormat="1" applyFont="1" applyBorder="1" applyAlignment="1">
      <alignment horizontal="left"/>
    </xf>
    <xf numFmtId="14" fontId="59" fillId="0" borderId="20" xfId="0" applyNumberFormat="1" applyFont="1" applyBorder="1" applyAlignment="1">
      <alignment horizontal="center"/>
    </xf>
    <xf numFmtId="0" fontId="59" fillId="0" borderId="21" xfId="0" applyFont="1" applyBorder="1" applyAlignment="1">
      <alignment horizontal="left" indent="1"/>
    </xf>
    <xf numFmtId="0" fontId="60" fillId="0" borderId="0" xfId="59" applyFont="1" applyBorder="1" applyAlignment="1">
      <alignment horizontal="center" vertical="center"/>
      <protection/>
    </xf>
    <xf numFmtId="0" fontId="60" fillId="0" borderId="0" xfId="59" applyFont="1" applyAlignment="1">
      <alignment horizontal="center" vertical="center"/>
      <protection/>
    </xf>
    <xf numFmtId="0" fontId="61" fillId="0" borderId="0" xfId="59" applyFont="1" applyBorder="1" applyAlignment="1">
      <alignment horizontal="left"/>
      <protection/>
    </xf>
    <xf numFmtId="0" fontId="62" fillId="0" borderId="0" xfId="59" applyFont="1" applyBorder="1" applyAlignment="1">
      <alignment horizontal="left"/>
      <protection/>
    </xf>
    <xf numFmtId="0" fontId="62" fillId="0" borderId="0" xfId="59" applyFont="1" applyBorder="1">
      <alignment/>
      <protection/>
    </xf>
    <xf numFmtId="0" fontId="63" fillId="0" borderId="0" xfId="59" applyFont="1">
      <alignment/>
      <protection/>
    </xf>
    <xf numFmtId="0" fontId="60" fillId="0" borderId="0" xfId="59" applyFont="1" applyAlignment="1">
      <alignment horizontal="center"/>
      <protection/>
    </xf>
    <xf numFmtId="0" fontId="64" fillId="0" borderId="22" xfId="59" applyFont="1" applyFill="1" applyBorder="1">
      <alignment/>
      <protection/>
    </xf>
    <xf numFmtId="0" fontId="2" fillId="0" borderId="0" xfId="0" applyNumberFormat="1" applyFont="1" applyFill="1" applyBorder="1" applyAlignment="1">
      <alignment/>
    </xf>
    <xf numFmtId="0" fontId="4" fillId="0" borderId="23" xfId="0" applyFont="1" applyBorder="1" applyAlignment="1" applyProtection="1">
      <alignment/>
      <protection hidden="1"/>
    </xf>
    <xf numFmtId="0" fontId="4" fillId="0" borderId="10" xfId="0" applyFont="1" applyBorder="1" applyAlignment="1" applyProtection="1">
      <alignment/>
      <protection hidden="1"/>
    </xf>
    <xf numFmtId="0" fontId="4" fillId="0" borderId="24" xfId="0" applyFont="1" applyFill="1" applyBorder="1" applyAlignment="1" applyProtection="1">
      <alignment horizontal="center"/>
      <protection hidden="1"/>
    </xf>
    <xf numFmtId="0" fontId="4" fillId="0" borderId="25" xfId="0" applyFont="1" applyFill="1" applyBorder="1" applyAlignment="1" applyProtection="1">
      <alignment horizontal="center"/>
      <protection hidden="1"/>
    </xf>
    <xf numFmtId="0" fontId="4" fillId="0" borderId="26" xfId="0" applyFont="1" applyBorder="1" applyAlignment="1" applyProtection="1">
      <alignment/>
      <protection hidden="1"/>
    </xf>
    <xf numFmtId="0" fontId="6" fillId="0" borderId="27" xfId="0" applyFont="1" applyBorder="1" applyAlignment="1" applyProtection="1">
      <alignment/>
      <protection hidden="1"/>
    </xf>
    <xf numFmtId="0" fontId="8" fillId="0" borderId="28" xfId="0" applyFont="1" applyBorder="1" applyAlignment="1" applyProtection="1">
      <alignment wrapText="1"/>
      <protection hidden="1"/>
    </xf>
    <xf numFmtId="0" fontId="6" fillId="0" borderId="29" xfId="0" applyFont="1" applyBorder="1" applyAlignment="1" applyProtection="1">
      <alignment/>
      <protection hidden="1"/>
    </xf>
    <xf numFmtId="0" fontId="6" fillId="0" borderId="29" xfId="0" applyFont="1" applyFill="1" applyBorder="1" applyAlignment="1" applyProtection="1">
      <alignment/>
      <protection hidden="1"/>
    </xf>
    <xf numFmtId="0" fontId="4" fillId="0" borderId="28" xfId="0" applyFont="1" applyBorder="1" applyAlignment="1" applyProtection="1">
      <alignment/>
      <protection hidden="1"/>
    </xf>
    <xf numFmtId="0" fontId="6" fillId="0" borderId="12" xfId="0" applyFont="1" applyBorder="1" applyAlignment="1" applyProtection="1">
      <alignment vertical="center"/>
      <protection hidden="1"/>
    </xf>
    <xf numFmtId="0" fontId="6" fillId="0" borderId="13" xfId="0" applyFont="1" applyBorder="1" applyAlignment="1" applyProtection="1">
      <alignment vertical="center"/>
      <protection hidden="1"/>
    </xf>
    <xf numFmtId="0" fontId="6" fillId="0" borderId="30" xfId="0" applyFont="1" applyBorder="1" applyAlignment="1" applyProtection="1">
      <alignment vertical="center"/>
      <protection hidden="1"/>
    </xf>
    <xf numFmtId="0" fontId="6" fillId="0" borderId="28" xfId="0" applyFont="1" applyFill="1" applyBorder="1" applyAlignment="1" applyProtection="1">
      <alignment/>
      <protection hidden="1"/>
    </xf>
    <xf numFmtId="0" fontId="4" fillId="0" borderId="28" xfId="0" applyFont="1" applyFill="1" applyBorder="1" applyAlignment="1" applyProtection="1">
      <alignment/>
      <protection hidden="1"/>
    </xf>
    <xf numFmtId="0" fontId="4" fillId="0" borderId="31" xfId="0" applyFont="1" applyFill="1" applyBorder="1" applyAlignment="1" applyProtection="1">
      <alignment/>
      <protection hidden="1"/>
    </xf>
    <xf numFmtId="0" fontId="4" fillId="0" borderId="32" xfId="0" applyFont="1" applyFill="1" applyBorder="1" applyAlignment="1" applyProtection="1">
      <alignment/>
      <protection hidden="1"/>
    </xf>
    <xf numFmtId="0" fontId="4" fillId="0" borderId="33" xfId="0" applyFont="1" applyFill="1" applyBorder="1" applyAlignment="1" applyProtection="1">
      <alignment/>
      <protection hidden="1"/>
    </xf>
    <xf numFmtId="0" fontId="4" fillId="0" borderId="34" xfId="0" applyFont="1" applyFill="1" applyBorder="1" applyAlignment="1" applyProtection="1">
      <alignment/>
      <protection hidden="1"/>
    </xf>
    <xf numFmtId="0" fontId="4" fillId="0" borderId="0" xfId="0" applyFont="1" applyFill="1" applyBorder="1" applyAlignment="1" applyProtection="1">
      <alignment/>
      <protection hidden="1"/>
    </xf>
    <xf numFmtId="0" fontId="4" fillId="0" borderId="35" xfId="0" applyFont="1" applyFill="1" applyBorder="1" applyAlignment="1" applyProtection="1">
      <alignment/>
      <protection hidden="1"/>
    </xf>
    <xf numFmtId="2" fontId="4" fillId="0" borderId="36" xfId="0" applyNumberFormat="1" applyFont="1" applyFill="1" applyBorder="1" applyAlignment="1" applyProtection="1">
      <alignment horizontal="left" vertical="center"/>
      <protection hidden="1"/>
    </xf>
    <xf numFmtId="0" fontId="4" fillId="0" borderId="16" xfId="0" applyFont="1" applyFill="1" applyBorder="1" applyAlignment="1" applyProtection="1">
      <alignment horizontal="center" vertical="center"/>
      <protection hidden="1"/>
    </xf>
    <xf numFmtId="0" fontId="4" fillId="0" borderId="37" xfId="0" applyFont="1" applyFill="1" applyBorder="1" applyAlignment="1" applyProtection="1">
      <alignment/>
      <protection hidden="1"/>
    </xf>
    <xf numFmtId="0" fontId="4" fillId="0" borderId="36" xfId="0" applyFont="1" applyFill="1" applyBorder="1" applyAlignment="1" applyProtection="1">
      <alignment/>
      <protection hidden="1"/>
    </xf>
    <xf numFmtId="0" fontId="4" fillId="0" borderId="16" xfId="0" applyFont="1" applyFill="1" applyBorder="1" applyAlignment="1" applyProtection="1">
      <alignment/>
      <protection hidden="1"/>
    </xf>
    <xf numFmtId="0" fontId="4" fillId="0" borderId="37" xfId="0" applyFont="1" applyFill="1" applyBorder="1" applyAlignment="1" applyProtection="1">
      <alignment horizontal="left"/>
      <protection hidden="1"/>
    </xf>
    <xf numFmtId="0" fontId="4" fillId="0" borderId="36" xfId="0" applyFont="1" applyFill="1" applyBorder="1" applyAlignment="1" applyProtection="1">
      <alignment horizontal="left"/>
      <protection hidden="1"/>
    </xf>
    <xf numFmtId="0" fontId="4" fillId="0" borderId="37" xfId="0" applyFont="1" applyFill="1" applyBorder="1" applyAlignment="1" applyProtection="1">
      <alignment horizontal="center"/>
      <protection hidden="1"/>
    </xf>
    <xf numFmtId="0" fontId="4" fillId="0" borderId="37" xfId="0" applyFont="1" applyFill="1" applyBorder="1" applyAlignment="1" applyProtection="1">
      <alignment/>
      <protection hidden="1"/>
    </xf>
    <xf numFmtId="0" fontId="4" fillId="0" borderId="15" xfId="0" applyFont="1" applyFill="1" applyBorder="1" applyAlignment="1" applyProtection="1">
      <alignment/>
      <protection hidden="1"/>
    </xf>
    <xf numFmtId="0" fontId="4" fillId="0" borderId="16" xfId="0" applyFont="1" applyFill="1" applyBorder="1" applyAlignment="1" applyProtection="1">
      <alignment/>
      <protection hidden="1"/>
    </xf>
    <xf numFmtId="0" fontId="4" fillId="0" borderId="17" xfId="0" applyFont="1" applyFill="1" applyBorder="1" applyAlignment="1" applyProtection="1">
      <alignment/>
      <protection hidden="1"/>
    </xf>
    <xf numFmtId="0" fontId="4" fillId="0" borderId="38" xfId="0" applyFont="1" applyFill="1" applyBorder="1" applyAlignment="1" applyProtection="1">
      <alignment/>
      <protection hidden="1"/>
    </xf>
    <xf numFmtId="0" fontId="4" fillId="0" borderId="0" xfId="0" applyFont="1" applyFill="1" applyBorder="1" applyAlignment="1" applyProtection="1">
      <alignment/>
      <protection hidden="1"/>
    </xf>
    <xf numFmtId="0" fontId="4" fillId="0" borderId="39" xfId="0" applyFont="1" applyFill="1" applyBorder="1" applyAlignment="1" applyProtection="1">
      <alignment/>
      <protection hidden="1"/>
    </xf>
    <xf numFmtId="0" fontId="4" fillId="0" borderId="38" xfId="0" applyFont="1" applyFill="1" applyBorder="1" applyAlignment="1" applyProtection="1">
      <alignment/>
      <protection hidden="1"/>
    </xf>
    <xf numFmtId="0" fontId="4" fillId="0" borderId="39" xfId="0" applyFont="1" applyFill="1" applyBorder="1" applyAlignment="1" applyProtection="1">
      <alignment/>
      <protection hidden="1"/>
    </xf>
    <xf numFmtId="0" fontId="6" fillId="0" borderId="27" xfId="0" applyFont="1" applyBorder="1" applyAlignment="1" applyProtection="1">
      <alignment/>
      <protection locked="0"/>
    </xf>
    <xf numFmtId="0" fontId="6" fillId="0" borderId="29" xfId="0" applyFont="1" applyBorder="1" applyAlignment="1" applyProtection="1">
      <alignment/>
      <protection locked="0"/>
    </xf>
    <xf numFmtId="0" fontId="6" fillId="0" borderId="29" xfId="0" applyFont="1" applyFill="1" applyBorder="1" applyAlignment="1" applyProtection="1">
      <alignment/>
      <protection locked="0"/>
    </xf>
    <xf numFmtId="0" fontId="63" fillId="0" borderId="0" xfId="59" applyFont="1" applyProtection="1">
      <alignment/>
      <protection locked="0"/>
    </xf>
    <xf numFmtId="0" fontId="64" fillId="0" borderId="0" xfId="59" applyFont="1" applyProtection="1">
      <alignment/>
      <protection locked="0"/>
    </xf>
    <xf numFmtId="0" fontId="31" fillId="0" borderId="0" xfId="59" applyFont="1" applyProtection="1">
      <alignment/>
      <protection locked="0"/>
    </xf>
    <xf numFmtId="3" fontId="31" fillId="0" borderId="0" xfId="59" applyNumberFormat="1" applyFont="1" applyProtection="1">
      <alignment/>
      <protection locked="0"/>
    </xf>
    <xf numFmtId="0" fontId="13" fillId="0" borderId="0" xfId="59" applyFont="1" applyBorder="1" applyProtection="1">
      <alignment/>
      <protection locked="0"/>
    </xf>
    <xf numFmtId="0" fontId="13" fillId="0" borderId="0" xfId="59" applyFont="1" applyProtection="1">
      <alignment/>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35" xfId="0" applyFont="1" applyFill="1" applyBorder="1" applyAlignment="1" applyProtection="1">
      <alignment horizontal="left" vertical="center" wrapText="1"/>
      <protection hidden="1"/>
    </xf>
    <xf numFmtId="0" fontId="6" fillId="0" borderId="40"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30" xfId="0" applyFont="1" applyFill="1" applyBorder="1" applyAlignment="1" applyProtection="1">
      <alignment horizontal="left" vertical="center" wrapText="1"/>
      <protection hidden="1"/>
    </xf>
    <xf numFmtId="0" fontId="2" fillId="34" borderId="34" xfId="0" applyFont="1" applyFill="1" applyBorder="1" applyAlignment="1" applyProtection="1">
      <alignment horizontal="center"/>
      <protection hidden="1"/>
    </xf>
    <xf numFmtId="0" fontId="2" fillId="34" borderId="0" xfId="0" applyFont="1" applyFill="1" applyBorder="1" applyAlignment="1" applyProtection="1">
      <alignment horizontal="center"/>
      <protection hidden="1"/>
    </xf>
    <xf numFmtId="0" fontId="2" fillId="34" borderId="35" xfId="0" applyFont="1" applyFill="1" applyBorder="1" applyAlignment="1" applyProtection="1">
      <alignment horizontal="center"/>
      <protection hidden="1"/>
    </xf>
    <xf numFmtId="0" fontId="4" fillId="0" borderId="23" xfId="0" applyFont="1" applyFill="1" applyBorder="1" applyAlignment="1" applyProtection="1">
      <alignment horizontal="left"/>
      <protection hidden="1"/>
    </xf>
    <xf numFmtId="0" fontId="4" fillId="0" borderId="10" xfId="0" applyFont="1" applyFill="1" applyBorder="1" applyAlignment="1" applyProtection="1">
      <alignment horizontal="left"/>
      <protection hidden="1"/>
    </xf>
    <xf numFmtId="0" fontId="4" fillId="0" borderId="11" xfId="0" applyFont="1" applyFill="1" applyBorder="1" applyAlignment="1" applyProtection="1">
      <alignment horizontal="left"/>
      <protection hidden="1"/>
    </xf>
    <xf numFmtId="0" fontId="4" fillId="0" borderId="41" xfId="0" applyFont="1" applyFill="1" applyBorder="1" applyAlignment="1" applyProtection="1">
      <alignment horizontal="left"/>
      <protection hidden="1"/>
    </xf>
    <xf numFmtId="0" fontId="4" fillId="0" borderId="42" xfId="0" applyFont="1" applyFill="1" applyBorder="1" applyAlignment="1" applyProtection="1">
      <alignment horizontal="left"/>
      <protection hidden="1"/>
    </xf>
    <xf numFmtId="0" fontId="4" fillId="0" borderId="43" xfId="0" applyFont="1" applyFill="1" applyBorder="1" applyAlignment="1" applyProtection="1">
      <alignment horizontal="left"/>
      <protection hidden="1"/>
    </xf>
    <xf numFmtId="0" fontId="5" fillId="34" borderId="44" xfId="0" applyFont="1" applyFill="1" applyBorder="1" applyAlignment="1" applyProtection="1">
      <alignment horizontal="center"/>
      <protection hidden="1"/>
    </xf>
    <xf numFmtId="0" fontId="5" fillId="34" borderId="45" xfId="0" applyFont="1" applyFill="1" applyBorder="1" applyAlignment="1" applyProtection="1">
      <alignment horizontal="center"/>
      <protection hidden="1"/>
    </xf>
    <xf numFmtId="0" fontId="5" fillId="34" borderId="46" xfId="0" applyFont="1" applyFill="1" applyBorder="1" applyAlignment="1" applyProtection="1">
      <alignment horizontal="center"/>
      <protection hidden="1"/>
    </xf>
    <xf numFmtId="0" fontId="4" fillId="0" borderId="31" xfId="0" applyFont="1" applyFill="1" applyBorder="1" applyAlignment="1" applyProtection="1">
      <alignment horizontal="center"/>
      <protection hidden="1"/>
    </xf>
    <xf numFmtId="0" fontId="4" fillId="0" borderId="32" xfId="0" applyFont="1" applyFill="1" applyBorder="1" applyAlignment="1" applyProtection="1">
      <alignment horizontal="center"/>
      <protection hidden="1"/>
    </xf>
    <xf numFmtId="0" fontId="4" fillId="0" borderId="33" xfId="0" applyFont="1" applyFill="1" applyBorder="1" applyAlignment="1" applyProtection="1">
      <alignment horizontal="center"/>
      <protection hidden="1"/>
    </xf>
    <xf numFmtId="0" fontId="4" fillId="0" borderId="47" xfId="0" applyFont="1" applyFill="1" applyBorder="1" applyAlignment="1" applyProtection="1">
      <alignment horizontal="left"/>
      <protection hidden="1"/>
    </xf>
    <xf numFmtId="0" fontId="4" fillId="0" borderId="48" xfId="0" applyFont="1" applyFill="1" applyBorder="1" applyAlignment="1" applyProtection="1">
      <alignment horizontal="left"/>
      <protection hidden="1"/>
    </xf>
    <xf numFmtId="0" fontId="4" fillId="0" borderId="49" xfId="0" applyFont="1" applyFill="1" applyBorder="1" applyAlignment="1" applyProtection="1">
      <alignment horizontal="center"/>
      <protection hidden="1"/>
    </xf>
    <xf numFmtId="0" fontId="4" fillId="0" borderId="50" xfId="0" applyFont="1" applyFill="1" applyBorder="1" applyAlignment="1" applyProtection="1">
      <alignment horizontal="center"/>
      <protection hidden="1"/>
    </xf>
    <xf numFmtId="0" fontId="4" fillId="0" borderId="31"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0" fontId="4" fillId="0" borderId="33" xfId="0" applyFont="1" applyFill="1" applyBorder="1" applyAlignment="1" applyProtection="1">
      <alignment horizontal="center" vertical="center"/>
      <protection hidden="1"/>
    </xf>
    <xf numFmtId="0" fontId="4" fillId="0" borderId="51" xfId="0" applyFont="1" applyFill="1" applyBorder="1" applyAlignment="1" applyProtection="1">
      <alignment horizontal="center" vertical="center"/>
      <protection hidden="1"/>
    </xf>
    <xf numFmtId="0" fontId="4" fillId="0" borderId="52" xfId="0" applyFont="1" applyFill="1" applyBorder="1" applyAlignment="1" applyProtection="1">
      <alignment horizontal="center" vertical="center"/>
      <protection hidden="1"/>
    </xf>
    <xf numFmtId="0" fontId="4" fillId="0" borderId="53" xfId="0" applyFont="1" applyFill="1" applyBorder="1" applyAlignment="1" applyProtection="1">
      <alignment horizontal="center" vertical="center"/>
      <protection hidden="1"/>
    </xf>
    <xf numFmtId="0" fontId="6" fillId="0" borderId="34" xfId="0" applyNumberFormat="1" applyFont="1" applyFill="1" applyBorder="1" applyAlignment="1" applyProtection="1">
      <alignment horizontal="left" vertical="center" wrapText="1"/>
      <protection hidden="1"/>
    </xf>
    <xf numFmtId="0" fontId="6" fillId="0" borderId="0" xfId="0" applyNumberFormat="1" applyFont="1" applyFill="1" applyBorder="1" applyAlignment="1" applyProtection="1">
      <alignment horizontal="left" vertical="center" wrapText="1"/>
      <protection hidden="1"/>
    </xf>
    <xf numFmtId="0" fontId="6" fillId="0" borderId="35" xfId="0" applyNumberFormat="1" applyFont="1" applyFill="1" applyBorder="1" applyAlignment="1" applyProtection="1">
      <alignment horizontal="left" vertical="center" wrapText="1"/>
      <protection hidden="1"/>
    </xf>
    <xf numFmtId="0" fontId="6" fillId="0" borderId="40" xfId="0" applyNumberFormat="1" applyFont="1" applyFill="1" applyBorder="1" applyAlignment="1" applyProtection="1">
      <alignment horizontal="left" vertical="center" wrapText="1"/>
      <protection hidden="1"/>
    </xf>
    <xf numFmtId="0" fontId="6" fillId="0" borderId="13" xfId="0" applyNumberFormat="1" applyFont="1" applyFill="1" applyBorder="1" applyAlignment="1" applyProtection="1">
      <alignment horizontal="left" vertical="center" wrapText="1"/>
      <protection hidden="1"/>
    </xf>
    <xf numFmtId="0" fontId="6" fillId="0" borderId="30" xfId="0" applyNumberFormat="1" applyFont="1" applyFill="1" applyBorder="1" applyAlignment="1" applyProtection="1">
      <alignment horizontal="left" vertical="center" wrapText="1"/>
      <protection hidden="1"/>
    </xf>
    <xf numFmtId="0" fontId="6" fillId="33" borderId="38"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39"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4" fillId="0" borderId="15" xfId="0" applyFont="1" applyFill="1" applyBorder="1" applyAlignment="1" applyProtection="1">
      <alignment/>
      <protection hidden="1"/>
    </xf>
    <xf numFmtId="0" fontId="0" fillId="0" borderId="16" xfId="0" applyFont="1" applyBorder="1" applyAlignment="1" applyProtection="1">
      <alignment/>
      <protection hidden="1"/>
    </xf>
    <xf numFmtId="0" fontId="0" fillId="0" borderId="17" xfId="0" applyFont="1" applyBorder="1" applyAlignment="1" applyProtection="1">
      <alignment/>
      <protection hidden="1"/>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35" xfId="0" applyFont="1" applyFill="1" applyBorder="1" applyAlignment="1">
      <alignment horizontal="lef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53" xfId="0" applyFont="1" applyFill="1" applyBorder="1" applyAlignment="1">
      <alignment horizontal="left" vertical="center"/>
    </xf>
    <xf numFmtId="0" fontId="3" fillId="0" borderId="31" xfId="0" applyFont="1" applyFill="1" applyBorder="1" applyAlignment="1" applyProtection="1">
      <alignment horizontal="center" vertical="center"/>
      <protection hidden="1"/>
    </xf>
    <xf numFmtId="0" fontId="3" fillId="0" borderId="32" xfId="0" applyFont="1" applyFill="1" applyBorder="1" applyAlignment="1" applyProtection="1">
      <alignment horizontal="center" vertical="center"/>
      <protection hidden="1"/>
    </xf>
    <xf numFmtId="0" fontId="3" fillId="0" borderId="33" xfId="0" applyFont="1" applyFill="1" applyBorder="1" applyAlignment="1" applyProtection="1">
      <alignment horizontal="center" vertical="center"/>
      <protection hidden="1"/>
    </xf>
    <xf numFmtId="0" fontId="4" fillId="0" borderId="54" xfId="0" applyFont="1" applyFill="1" applyBorder="1" applyAlignment="1" applyProtection="1">
      <alignment horizontal="left"/>
      <protection hidden="1"/>
    </xf>
    <xf numFmtId="0" fontId="4" fillId="0" borderId="55" xfId="0" applyFont="1" applyFill="1" applyBorder="1" applyAlignment="1" applyProtection="1">
      <alignment horizontal="left"/>
      <protection hidden="1"/>
    </xf>
    <xf numFmtId="0" fontId="4" fillId="0" borderId="56" xfId="0" applyFont="1" applyFill="1" applyBorder="1" applyAlignment="1" applyProtection="1">
      <alignment horizontal="left"/>
      <protection hidden="1"/>
    </xf>
    <xf numFmtId="0" fontId="6" fillId="0" borderId="57" xfId="0" applyFont="1" applyBorder="1" applyAlignment="1" applyProtection="1">
      <alignment horizontal="justify" vertical="center" wrapText="1"/>
      <protection hidden="1"/>
    </xf>
    <xf numFmtId="0" fontId="6" fillId="0" borderId="32" xfId="0" applyFont="1" applyBorder="1" applyAlignment="1" applyProtection="1">
      <alignment horizontal="justify" vertical="center" wrapText="1"/>
      <protection hidden="1"/>
    </xf>
    <xf numFmtId="0" fontId="6" fillId="0" borderId="33" xfId="0" applyFont="1" applyBorder="1" applyAlignment="1" applyProtection="1">
      <alignment horizontal="justify" vertical="center" wrapText="1"/>
      <protection hidden="1"/>
    </xf>
    <xf numFmtId="0" fontId="6" fillId="0" borderId="38"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6" fillId="0" borderId="35" xfId="0" applyFont="1" applyBorder="1" applyAlignment="1" applyProtection="1">
      <alignment horizontal="justify" vertical="center" wrapText="1"/>
      <protection hidden="1"/>
    </xf>
    <xf numFmtId="0" fontId="6" fillId="0" borderId="12" xfId="0" applyFont="1" applyBorder="1" applyAlignment="1" applyProtection="1">
      <alignment horizontal="justify" vertical="center" wrapText="1"/>
      <protection hidden="1"/>
    </xf>
    <xf numFmtId="0" fontId="6" fillId="0" borderId="13" xfId="0" applyFont="1" applyBorder="1" applyAlignment="1" applyProtection="1">
      <alignment horizontal="justify" vertical="center" wrapText="1"/>
      <protection hidden="1"/>
    </xf>
    <xf numFmtId="0" fontId="6" fillId="0" borderId="30" xfId="0" applyFont="1" applyBorder="1" applyAlignment="1" applyProtection="1">
      <alignment horizontal="justify" vertical="center" wrapText="1"/>
      <protection hidden="1"/>
    </xf>
    <xf numFmtId="0" fontId="6" fillId="0" borderId="15" xfId="0" applyFont="1" applyBorder="1" applyAlignment="1" applyProtection="1">
      <alignment horizontal="justify" vertical="top" wrapText="1"/>
      <protection hidden="1"/>
    </xf>
    <xf numFmtId="0" fontId="6" fillId="0" borderId="16" xfId="0" applyFont="1" applyBorder="1" applyAlignment="1" applyProtection="1">
      <alignment horizontal="justify" vertical="top" wrapText="1"/>
      <protection hidden="1"/>
    </xf>
    <xf numFmtId="0" fontId="6" fillId="0" borderId="37" xfId="0" applyFont="1" applyBorder="1" applyAlignment="1" applyProtection="1">
      <alignment horizontal="justify" vertical="top" wrapText="1"/>
      <protection hidden="1"/>
    </xf>
    <xf numFmtId="0" fontId="6" fillId="0" borderId="38" xfId="0" applyFont="1" applyBorder="1" applyAlignment="1" applyProtection="1">
      <alignment horizontal="justify" vertical="top" wrapText="1"/>
      <protection hidden="1"/>
    </xf>
    <xf numFmtId="0" fontId="6" fillId="0" borderId="0" xfId="0" applyFont="1" applyBorder="1" applyAlignment="1" applyProtection="1">
      <alignment horizontal="justify" vertical="top" wrapText="1"/>
      <protection hidden="1"/>
    </xf>
    <xf numFmtId="0" fontId="6" fillId="0" borderId="35" xfId="0" applyFont="1" applyBorder="1" applyAlignment="1" applyProtection="1">
      <alignment horizontal="justify" vertical="top" wrapText="1"/>
      <protection hidden="1"/>
    </xf>
    <xf numFmtId="0" fontId="6" fillId="0" borderId="12" xfId="0" applyFont="1" applyBorder="1" applyAlignment="1" applyProtection="1">
      <alignment horizontal="justify" vertical="top" wrapText="1"/>
      <protection hidden="1"/>
    </xf>
    <xf numFmtId="0" fontId="6" fillId="0" borderId="13" xfId="0" applyFont="1" applyBorder="1" applyAlignment="1" applyProtection="1">
      <alignment horizontal="justify" vertical="top" wrapText="1"/>
      <protection hidden="1"/>
    </xf>
    <xf numFmtId="0" fontId="6" fillId="0" borderId="30" xfId="0" applyFont="1" applyBorder="1" applyAlignment="1" applyProtection="1">
      <alignment horizontal="justify" vertical="top" wrapText="1"/>
      <protection hidden="1"/>
    </xf>
    <xf numFmtId="0" fontId="0" fillId="0" borderId="0" xfId="0" applyAlignment="1" applyProtection="1">
      <alignment/>
      <protection hidden="1"/>
    </xf>
    <xf numFmtId="0" fontId="0" fillId="0" borderId="35" xfId="0" applyBorder="1" applyAlignment="1" applyProtection="1">
      <alignment/>
      <protection hidden="1"/>
    </xf>
    <xf numFmtId="0" fontId="0" fillId="0" borderId="34" xfId="0" applyBorder="1" applyAlignment="1" applyProtection="1">
      <alignment/>
      <protection hidden="1"/>
    </xf>
    <xf numFmtId="0" fontId="0" fillId="0" borderId="40" xfId="0" applyBorder="1" applyAlignment="1" applyProtection="1">
      <alignment/>
      <protection hidden="1"/>
    </xf>
    <xf numFmtId="0" fontId="0" fillId="0" borderId="13" xfId="0" applyBorder="1" applyAlignment="1" applyProtection="1">
      <alignment/>
      <protection hidden="1"/>
    </xf>
    <xf numFmtId="0" fontId="0" fillId="0" borderId="30" xfId="0" applyBorder="1" applyAlignment="1" applyProtection="1">
      <alignment/>
      <protection hidden="1"/>
    </xf>
  </cellXfs>
  <cellStyles count="7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10" xfId="49"/>
    <cellStyle name="Normal 10 2" xfId="50"/>
    <cellStyle name="Normal 11" xfId="51"/>
    <cellStyle name="Normal 11 2" xfId="52"/>
    <cellStyle name="Normal 12" xfId="53"/>
    <cellStyle name="Normal 12 2" xfId="54"/>
    <cellStyle name="Normal 13" xfId="55"/>
    <cellStyle name="Normal 13 2" xfId="56"/>
    <cellStyle name="Normal 15" xfId="57"/>
    <cellStyle name="Normal 16" xfId="58"/>
    <cellStyle name="Normal 2" xfId="59"/>
    <cellStyle name="Normal 3 2" xfId="60"/>
    <cellStyle name="Normal 3 2 2" xfId="61"/>
    <cellStyle name="Normal 4" xfId="62"/>
    <cellStyle name="Normal 5" xfId="63"/>
    <cellStyle name="Normal 5 2" xfId="64"/>
    <cellStyle name="Normal 6" xfId="65"/>
    <cellStyle name="Normal 6 2" xfId="66"/>
    <cellStyle name="Normal 7" xfId="67"/>
    <cellStyle name="Normal 7 2" xfId="68"/>
    <cellStyle name="Normal 8" xfId="69"/>
    <cellStyle name="Normal 8 2" xfId="70"/>
    <cellStyle name="Normal 9" xfId="71"/>
    <cellStyle name="Normal 9 2" xfId="72"/>
    <cellStyle name="Nota" xfId="73"/>
    <cellStyle name="Percent" xfId="74"/>
    <cellStyle name="Saída" xfId="75"/>
    <cellStyle name="Comma" xfId="76"/>
    <cellStyle name="Comma [0]" xfId="77"/>
    <cellStyle name="Texto de Aviso" xfId="78"/>
    <cellStyle name="Texto Explicativo" xfId="79"/>
    <cellStyle name="Título" xfId="80"/>
    <cellStyle name="Título 1" xfId="81"/>
    <cellStyle name="Título 2" xfId="82"/>
    <cellStyle name="Título 3" xfId="83"/>
    <cellStyle name="Título 4"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28575</xdr:rowOff>
    </xdr:from>
    <xdr:to>
      <xdr:col>3</xdr:col>
      <xdr:colOff>704850</xdr:colOff>
      <xdr:row>4</xdr:row>
      <xdr:rowOff>133350</xdr:rowOff>
    </xdr:to>
    <xdr:pic>
      <xdr:nvPicPr>
        <xdr:cNvPr id="1" name="Picture 5"/>
        <xdr:cNvPicPr preferRelativeResize="1">
          <a:picLocks noChangeAspect="1"/>
        </xdr:cNvPicPr>
      </xdr:nvPicPr>
      <xdr:blipFill>
        <a:blip r:embed="rId1"/>
        <a:stretch>
          <a:fillRect/>
        </a:stretch>
      </xdr:blipFill>
      <xdr:spPr>
        <a:xfrm>
          <a:off x="4695825" y="28575"/>
          <a:ext cx="13430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247"/>
  <sheetViews>
    <sheetView showGridLines="0" zoomScalePageLayoutView="0" workbookViewId="0" topLeftCell="A1">
      <pane xSplit="2" ySplit="2" topLeftCell="C51" activePane="bottomRight" state="frozen"/>
      <selection pane="topLeft" activeCell="A1" sqref="A1"/>
      <selection pane="topRight" activeCell="C1" sqref="C1"/>
      <selection pane="bottomLeft" activeCell="A4" sqref="A4"/>
      <selection pane="bottomRight" activeCell="D2" sqref="D2"/>
    </sheetView>
  </sheetViews>
  <sheetFormatPr defaultColWidth="9.140625" defaultRowHeight="15" outlineLevelRow="2" outlineLevelCol="1"/>
  <cols>
    <col min="1" max="1" width="4.28125" style="29" customWidth="1"/>
    <col min="2" max="2" width="23.8515625" style="29" customWidth="1"/>
    <col min="3" max="3" width="20.140625" style="29" customWidth="1"/>
    <col min="4" max="4" width="21.7109375" style="29" customWidth="1"/>
    <col min="5" max="5" width="20.00390625" style="29" customWidth="1"/>
    <col min="6" max="6" width="45.00390625" style="29" customWidth="1"/>
    <col min="7" max="7" width="47.57421875" style="29" customWidth="1"/>
    <col min="8" max="8" width="18.57421875" style="29" customWidth="1"/>
    <col min="9" max="9" width="14.28125" style="29" customWidth="1"/>
    <col min="10" max="10" width="15.7109375" style="29" customWidth="1"/>
    <col min="11" max="11" width="22.140625" style="29" customWidth="1"/>
    <col min="12" max="12" width="42.421875" style="29" customWidth="1"/>
    <col min="13" max="13" width="14.140625" style="29" customWidth="1"/>
    <col min="14" max="14" width="14.00390625" style="29" customWidth="1"/>
    <col min="15" max="15" width="12.421875" style="29" customWidth="1"/>
    <col min="16" max="16" width="17.421875" style="29" customWidth="1"/>
    <col min="17" max="17" width="32.00390625" style="29" customWidth="1"/>
    <col min="18" max="18" width="34.140625" style="29" customWidth="1"/>
    <col min="19" max="21" width="9.140625" style="29" customWidth="1"/>
    <col min="22" max="23" width="9.140625" style="29" hidden="1" customWidth="1" outlineLevel="1"/>
    <col min="24" max="24" width="26.00390625" style="29" hidden="1" customWidth="1" outlineLevel="1"/>
    <col min="25" max="25" width="97.28125" style="29" hidden="1" customWidth="1" outlineLevel="1"/>
    <col min="26" max="26" width="41.421875" style="29" hidden="1" customWidth="1" outlineLevel="1"/>
    <col min="27" max="27" width="21.140625" style="29" hidden="1" customWidth="1" outlineLevel="1"/>
    <col min="28" max="28" width="9.140625" style="29" hidden="1" customWidth="1" outlineLevel="1"/>
    <col min="29" max="30" width="30.421875" style="29" hidden="1" customWidth="1" outlineLevel="1"/>
    <col min="31" max="31" width="40.57421875" style="29" hidden="1" customWidth="1" outlineLevel="1"/>
    <col min="32" max="32" width="14.00390625" style="29" hidden="1" customWidth="1" outlineLevel="1"/>
    <col min="33" max="33" width="9.140625" style="29" customWidth="1" collapsed="1"/>
    <col min="34" max="184" width="9.140625" style="29" customWidth="1"/>
    <col min="185" max="185" width="3.57421875" style="29" customWidth="1"/>
    <col min="186" max="186" width="23.8515625" style="29" customWidth="1"/>
    <col min="187" max="187" width="13.140625" style="29" customWidth="1"/>
    <col min="188" max="238" width="13.7109375" style="29" customWidth="1"/>
    <col min="239" max="239" width="13.8515625" style="29" customWidth="1"/>
    <col min="240" max="16384" width="9.140625" style="29" customWidth="1"/>
  </cols>
  <sheetData>
    <row r="1" spans="1:18" ht="12.75">
      <c r="A1" s="48">
        <v>1</v>
      </c>
      <c r="B1" s="49">
        <v>2</v>
      </c>
      <c r="C1" s="49">
        <v>3</v>
      </c>
      <c r="D1" s="49">
        <v>4</v>
      </c>
      <c r="E1" s="49">
        <v>5</v>
      </c>
      <c r="F1" s="49">
        <v>6</v>
      </c>
      <c r="G1" s="49">
        <v>7</v>
      </c>
      <c r="H1" s="49">
        <v>8</v>
      </c>
      <c r="I1" s="49">
        <v>9</v>
      </c>
      <c r="J1" s="49">
        <v>10</v>
      </c>
      <c r="K1" s="49">
        <v>11</v>
      </c>
      <c r="L1" s="49">
        <v>12</v>
      </c>
      <c r="M1" s="49">
        <v>13</v>
      </c>
      <c r="N1" s="49">
        <v>14</v>
      </c>
      <c r="O1" s="49">
        <v>15</v>
      </c>
      <c r="P1" s="49">
        <v>16</v>
      </c>
      <c r="Q1" s="49">
        <v>17</v>
      </c>
      <c r="R1" s="49">
        <v>18</v>
      </c>
    </row>
    <row r="2" spans="1:18" ht="18" customHeight="1">
      <c r="A2" s="18"/>
      <c r="C2" s="20" t="s">
        <v>49</v>
      </c>
      <c r="D2" s="20" t="s">
        <v>6</v>
      </c>
      <c r="E2" s="20" t="s">
        <v>2</v>
      </c>
      <c r="F2" s="20" t="s">
        <v>26</v>
      </c>
      <c r="G2" s="20" t="s">
        <v>27</v>
      </c>
      <c r="H2" s="20" t="s">
        <v>28</v>
      </c>
      <c r="I2" s="20" t="s">
        <v>1</v>
      </c>
      <c r="J2" s="20" t="s">
        <v>4</v>
      </c>
      <c r="K2" s="20" t="s">
        <v>0</v>
      </c>
      <c r="L2" s="20" t="s">
        <v>22</v>
      </c>
      <c r="M2" s="20" t="s">
        <v>5</v>
      </c>
      <c r="N2" s="20" t="s">
        <v>25</v>
      </c>
      <c r="O2" s="20" t="s">
        <v>31</v>
      </c>
      <c r="P2" s="20" t="s">
        <v>51</v>
      </c>
      <c r="Q2" s="20" t="s">
        <v>24</v>
      </c>
      <c r="R2" s="20" t="s">
        <v>52</v>
      </c>
    </row>
    <row r="3" spans="1:27" ht="12.75" customHeight="1">
      <c r="A3" s="18"/>
      <c r="B3" s="32"/>
      <c r="C3" s="20"/>
      <c r="D3" s="20"/>
      <c r="E3" s="20"/>
      <c r="F3" s="20"/>
      <c r="G3" s="20"/>
      <c r="H3" s="20"/>
      <c r="I3" s="20"/>
      <c r="J3" s="20"/>
      <c r="K3" s="20"/>
      <c r="L3" s="20"/>
      <c r="M3" s="20"/>
      <c r="N3" s="20"/>
      <c r="O3" s="21"/>
      <c r="P3" s="20"/>
      <c r="Q3" s="20"/>
      <c r="R3" s="20"/>
      <c r="W3" s="54">
        <v>1</v>
      </c>
      <c r="X3" s="54">
        <v>2</v>
      </c>
      <c r="Y3" s="54">
        <v>3</v>
      </c>
      <c r="Z3" s="54">
        <v>4</v>
      </c>
      <c r="AA3" s="54">
        <v>5</v>
      </c>
    </row>
    <row r="4" spans="1:32" ht="18" customHeight="1" hidden="1" outlineLevel="1">
      <c r="A4" s="32"/>
      <c r="B4" s="40" t="s">
        <v>231</v>
      </c>
      <c r="C4" s="30"/>
      <c r="D4" s="31"/>
      <c r="E4" s="30"/>
      <c r="F4" s="30"/>
      <c r="G4" s="30"/>
      <c r="H4" s="30"/>
      <c r="I4" s="30"/>
      <c r="J4" s="30"/>
      <c r="K4" s="30"/>
      <c r="L4" s="30"/>
      <c r="M4" s="30"/>
      <c r="N4" s="30"/>
      <c r="O4" s="37"/>
      <c r="P4" s="30"/>
      <c r="Q4" s="30"/>
      <c r="R4" s="30"/>
      <c r="W4" s="98" t="s">
        <v>343</v>
      </c>
      <c r="X4" s="98" t="s">
        <v>276</v>
      </c>
      <c r="Y4" s="98">
        <f>COUNTIF(X5:X77,"&lt;&gt;0")</f>
        <v>53</v>
      </c>
      <c r="Z4" s="98" t="s">
        <v>341</v>
      </c>
      <c r="AA4" s="98" t="s">
        <v>342</v>
      </c>
      <c r="AB4" s="98">
        <v>47</v>
      </c>
      <c r="AC4" s="99"/>
      <c r="AD4" s="99"/>
      <c r="AE4" s="53" t="s">
        <v>22</v>
      </c>
      <c r="AF4" s="53" t="s">
        <v>5</v>
      </c>
    </row>
    <row r="5" spans="1:32" ht="18" customHeight="1" hidden="1" outlineLevel="2">
      <c r="A5" s="50">
        <v>1</v>
      </c>
      <c r="B5" s="38"/>
      <c r="C5" s="41" t="str">
        <f>VLOOKUP(A5,geral,3,0)</f>
        <v>INSTITUTO DE PREVIDÊNCIA DOS SERVIDORES MUNICIPAIS DA ESTÂNCIA BALNEÁREA DE PRAIA GRANDE</v>
      </c>
      <c r="D5" s="42" t="s">
        <v>54</v>
      </c>
      <c r="E5" s="43" t="s">
        <v>55</v>
      </c>
      <c r="F5" s="44" t="s">
        <v>56</v>
      </c>
      <c r="G5" s="43" t="s">
        <v>57</v>
      </c>
      <c r="H5" s="42" t="s">
        <v>33</v>
      </c>
      <c r="I5" s="42" t="s">
        <v>41</v>
      </c>
      <c r="J5" s="42">
        <v>529</v>
      </c>
      <c r="K5" s="45" t="s">
        <v>58</v>
      </c>
      <c r="L5" s="43" t="str">
        <f>VLOOKUP(A5,geral,4,0)</f>
        <v>Índice Nacional de Preços ao Consumidor - INPC</v>
      </c>
      <c r="M5" s="42" t="str">
        <f>VLOOKUP(A5,geral,5,0)</f>
        <v>IMA-B</v>
      </c>
      <c r="N5" s="42" t="s">
        <v>205</v>
      </c>
      <c r="O5" s="46" t="s">
        <v>59</v>
      </c>
      <c r="P5" s="42" t="s">
        <v>61</v>
      </c>
      <c r="Q5" s="44" t="s">
        <v>56</v>
      </c>
      <c r="R5" s="47" t="s">
        <v>60</v>
      </c>
      <c r="W5" s="100">
        <v>1</v>
      </c>
      <c r="X5" s="101" t="str">
        <f>B$4</f>
        <v>Praia Grande</v>
      </c>
      <c r="Y5" s="101" t="s">
        <v>291</v>
      </c>
      <c r="Z5" s="101" t="str">
        <f aca="true" t="shared" si="0" ref="Z5:Z36">IF(MID(AC5,1,4)="INPC",AE$5,IF(MID(AC5,1,4)="IPCA",AE$7,IF(MID(AC5,1,4)="IGPM",AE$6,0)))</f>
        <v>Índice Nacional de Preços ao Consumidor - INPC</v>
      </c>
      <c r="AA5" s="101" t="str">
        <f aca="true" t="shared" si="1" ref="AA5:AA36">IF(MID(AD5,1,5)="IMA-B",AF$5,IF(MID(AD5,1,5)="IMA-C",AF$6,IF(MID(AD5,1,5)="IMA-M",AF$7,IF(MID(AD5,1,5)="IMA-S",AF$8,IF(MID(AD5,1,9)="IMA-GERAL",AF$9,0)))))</f>
        <v>IMA-B</v>
      </c>
      <c r="AB5" s="100"/>
      <c r="AC5" s="101" t="s">
        <v>292</v>
      </c>
      <c r="AD5" s="101" t="s">
        <v>293</v>
      </c>
      <c r="AE5" s="19" t="s">
        <v>23</v>
      </c>
      <c r="AF5" s="19" t="s">
        <v>34</v>
      </c>
    </row>
    <row r="6" spans="1:32" ht="18" customHeight="1" hidden="1" outlineLevel="1">
      <c r="A6" s="50"/>
      <c r="B6" s="38"/>
      <c r="C6" s="30"/>
      <c r="D6" s="31"/>
      <c r="E6" s="30"/>
      <c r="F6" s="30"/>
      <c r="G6" s="30"/>
      <c r="H6" s="30"/>
      <c r="I6" s="30"/>
      <c r="J6" s="30"/>
      <c r="K6" s="30"/>
      <c r="L6" s="30"/>
      <c r="M6" s="30"/>
      <c r="N6" s="30"/>
      <c r="O6" s="37"/>
      <c r="P6" s="30"/>
      <c r="Q6" s="30"/>
      <c r="R6" s="30"/>
      <c r="W6" s="100">
        <v>2</v>
      </c>
      <c r="X6" s="101" t="str">
        <f>B7</f>
        <v>Altinópolis</v>
      </c>
      <c r="Y6" s="101" t="s">
        <v>294</v>
      </c>
      <c r="Z6" s="101" t="str">
        <f t="shared" si="0"/>
        <v>Índice de Preços ao Consumidor Amplo - IPCA</v>
      </c>
      <c r="AA6" s="101" t="str">
        <f t="shared" si="1"/>
        <v>IMA-B</v>
      </c>
      <c r="AB6" s="100" t="s">
        <v>275</v>
      </c>
      <c r="AC6" s="101" t="s">
        <v>295</v>
      </c>
      <c r="AD6" s="101" t="s">
        <v>293</v>
      </c>
      <c r="AE6" s="19" t="s">
        <v>39</v>
      </c>
      <c r="AF6" s="19" t="s">
        <v>36</v>
      </c>
    </row>
    <row r="7" spans="1:32" ht="18" customHeight="1" hidden="1" outlineLevel="1">
      <c r="A7" s="50"/>
      <c r="B7" s="40" t="s">
        <v>232</v>
      </c>
      <c r="C7" s="30"/>
      <c r="D7" s="31"/>
      <c r="E7" s="30"/>
      <c r="F7" s="30"/>
      <c r="G7" s="30"/>
      <c r="H7" s="30"/>
      <c r="I7" s="30"/>
      <c r="J7" s="30"/>
      <c r="K7" s="30"/>
      <c r="L7" s="30"/>
      <c r="M7" s="30"/>
      <c r="N7" s="30"/>
      <c r="O7" s="37"/>
      <c r="P7" s="30"/>
      <c r="Q7" s="30"/>
      <c r="R7" s="30"/>
      <c r="W7" s="100">
        <v>3</v>
      </c>
      <c r="X7" s="101" t="str">
        <f>B10</f>
        <v>Aperibé</v>
      </c>
      <c r="Y7" s="101" t="s">
        <v>296</v>
      </c>
      <c r="Z7" s="101" t="str">
        <f t="shared" si="0"/>
        <v>Índice Nacional de Preços ao Consumidor - INPC</v>
      </c>
      <c r="AA7" s="101" t="str">
        <f t="shared" si="1"/>
        <v>IMA-B</v>
      </c>
      <c r="AB7" s="100"/>
      <c r="AC7" s="101" t="s">
        <v>292</v>
      </c>
      <c r="AD7" s="101" t="s">
        <v>293</v>
      </c>
      <c r="AE7" s="19" t="s">
        <v>40</v>
      </c>
      <c r="AF7" s="19" t="s">
        <v>37</v>
      </c>
    </row>
    <row r="8" spans="1:32" ht="18" customHeight="1" hidden="1" outlineLevel="2">
      <c r="A8" s="50">
        <v>2</v>
      </c>
      <c r="B8" s="38"/>
      <c r="C8" s="41" t="str">
        <f>VLOOKUP(A8,geral,3,0)</f>
        <v>INSTITUTO DE PREVIDÊNCIA MUNICIPAL DE ALTINÓPOLIS</v>
      </c>
      <c r="D8" s="42"/>
      <c r="E8" s="43"/>
      <c r="F8" s="44"/>
      <c r="G8" s="43"/>
      <c r="H8" s="42"/>
      <c r="I8" s="42"/>
      <c r="J8" s="42"/>
      <c r="K8" s="45"/>
      <c r="L8" s="43" t="str">
        <f>VLOOKUP(A8,geral,4,0)</f>
        <v>Índice de Preços ao Consumidor Amplo - IPCA</v>
      </c>
      <c r="M8" s="42" t="str">
        <f>VLOOKUP(A8,geral,5,0)</f>
        <v>IMA-B</v>
      </c>
      <c r="N8" s="42"/>
      <c r="O8" s="46"/>
      <c r="P8" s="42"/>
      <c r="Q8" s="44"/>
      <c r="R8" s="47"/>
      <c r="W8" s="100">
        <v>4</v>
      </c>
      <c r="X8" s="101" t="str">
        <f>B13</f>
        <v>Araçariguama</v>
      </c>
      <c r="Y8" s="101" t="s">
        <v>162</v>
      </c>
      <c r="Z8" s="101" t="str">
        <f t="shared" si="0"/>
        <v>Índice Nacional de Preços ao Consumidor - INPC</v>
      </c>
      <c r="AA8" s="101" t="str">
        <f t="shared" si="1"/>
        <v>IMA-B</v>
      </c>
      <c r="AB8" s="100"/>
      <c r="AC8" s="101" t="s">
        <v>292</v>
      </c>
      <c r="AD8" s="101" t="s">
        <v>293</v>
      </c>
      <c r="AE8" s="19"/>
      <c r="AF8" s="19" t="s">
        <v>38</v>
      </c>
    </row>
    <row r="9" spans="1:32" ht="18" customHeight="1" hidden="1" outlineLevel="1">
      <c r="A9" s="50"/>
      <c r="B9" s="38"/>
      <c r="C9" s="30"/>
      <c r="D9" s="31"/>
      <c r="E9" s="30"/>
      <c r="F9" s="30"/>
      <c r="G9" s="30"/>
      <c r="H9" s="30"/>
      <c r="I9" s="30"/>
      <c r="J9" s="30"/>
      <c r="K9" s="30"/>
      <c r="L9" s="30"/>
      <c r="M9" s="30"/>
      <c r="N9" s="30"/>
      <c r="O9" s="37"/>
      <c r="P9" s="30"/>
      <c r="Q9" s="30"/>
      <c r="R9" s="30"/>
      <c r="W9" s="100">
        <v>5</v>
      </c>
      <c r="X9" s="101" t="str">
        <f>B16</f>
        <v>Assis</v>
      </c>
      <c r="Y9" s="101" t="s">
        <v>297</v>
      </c>
      <c r="Z9" s="101" t="str">
        <f t="shared" si="0"/>
        <v>Índice Nacional de Preços ao Consumidor - INPC</v>
      </c>
      <c r="AA9" s="101" t="str">
        <f t="shared" si="1"/>
        <v>IMA-B</v>
      </c>
      <c r="AB9" s="100"/>
      <c r="AC9" s="101" t="s">
        <v>292</v>
      </c>
      <c r="AD9" s="101" t="s">
        <v>293</v>
      </c>
      <c r="AE9" s="19"/>
      <c r="AF9" s="19" t="s">
        <v>30</v>
      </c>
    </row>
    <row r="10" spans="1:32" ht="18" customHeight="1" hidden="1" outlineLevel="1">
      <c r="A10" s="50"/>
      <c r="B10" s="40" t="s">
        <v>233</v>
      </c>
      <c r="C10" s="30"/>
      <c r="D10" s="31"/>
      <c r="E10" s="30"/>
      <c r="F10" s="30"/>
      <c r="G10" s="30"/>
      <c r="H10" s="30"/>
      <c r="I10" s="30"/>
      <c r="J10" s="30"/>
      <c r="K10" s="30"/>
      <c r="L10" s="30"/>
      <c r="M10" s="30"/>
      <c r="N10" s="30"/>
      <c r="O10" s="37"/>
      <c r="P10" s="30"/>
      <c r="Q10" s="30"/>
      <c r="R10" s="30"/>
      <c r="W10" s="100">
        <v>6</v>
      </c>
      <c r="X10" s="101" t="str">
        <f>B19</f>
        <v>Baurú</v>
      </c>
      <c r="Y10" s="101" t="s">
        <v>298</v>
      </c>
      <c r="Z10" s="101" t="str">
        <f t="shared" si="0"/>
        <v>Índice de Preços ao Consumidor Amplo - IPCA</v>
      </c>
      <c r="AA10" s="101" t="str">
        <f t="shared" si="1"/>
        <v>IMA-B</v>
      </c>
      <c r="AB10" s="100"/>
      <c r="AC10" s="101" t="s">
        <v>295</v>
      </c>
      <c r="AD10" s="101" t="s">
        <v>293</v>
      </c>
      <c r="AE10" s="19"/>
      <c r="AF10" s="19"/>
    </row>
    <row r="11" spans="1:32" ht="18" customHeight="1" hidden="1" outlineLevel="2">
      <c r="A11" s="50">
        <v>3</v>
      </c>
      <c r="B11" s="38"/>
      <c r="C11" s="41" t="str">
        <f>VLOOKUP(A11,geral,3,0)</f>
        <v>CAIXA DE ASSISTÊNCIA PREVIDÊNCIA E PENSÕES DOS SERVIDORES PÚBLICOS DO MUNICÍPIO DE APERIBÉ</v>
      </c>
      <c r="D11" s="42"/>
      <c r="E11" s="43"/>
      <c r="F11" s="44"/>
      <c r="G11" s="43"/>
      <c r="H11" s="42"/>
      <c r="I11" s="42"/>
      <c r="J11" s="42"/>
      <c r="K11" s="45"/>
      <c r="L11" s="43" t="str">
        <f>VLOOKUP(A11,geral,4,0)</f>
        <v>Índice Nacional de Preços ao Consumidor - INPC</v>
      </c>
      <c r="M11" s="42" t="str">
        <f>VLOOKUP(A11,geral,5,0)</f>
        <v>IMA-B</v>
      </c>
      <c r="N11" s="42"/>
      <c r="O11" s="46"/>
      <c r="P11" s="42"/>
      <c r="Q11" s="44"/>
      <c r="R11" s="47"/>
      <c r="W11" s="100">
        <v>7</v>
      </c>
      <c r="X11" s="101" t="str">
        <f>B22</f>
        <v>Bebedouro</v>
      </c>
      <c r="Y11" s="101" t="s">
        <v>186</v>
      </c>
      <c r="Z11" s="101" t="str">
        <f t="shared" si="0"/>
        <v>Índice Nacional de Preços ao Consumidor - INPC</v>
      </c>
      <c r="AA11" s="101" t="str">
        <f t="shared" si="1"/>
        <v>IMA-B</v>
      </c>
      <c r="AB11" s="100"/>
      <c r="AC11" s="101" t="s">
        <v>292</v>
      </c>
      <c r="AD11" s="101" t="s">
        <v>293</v>
      </c>
      <c r="AE11" s="19"/>
      <c r="AF11" s="19"/>
    </row>
    <row r="12" spans="1:32" ht="18" customHeight="1" hidden="1" outlineLevel="1">
      <c r="A12" s="50"/>
      <c r="B12" s="38"/>
      <c r="C12" s="30"/>
      <c r="D12" s="31"/>
      <c r="E12" s="30"/>
      <c r="F12" s="30"/>
      <c r="G12" s="30"/>
      <c r="H12" s="30"/>
      <c r="I12" s="30"/>
      <c r="J12" s="30"/>
      <c r="K12" s="30"/>
      <c r="L12" s="30"/>
      <c r="M12" s="30"/>
      <c r="N12" s="30"/>
      <c r="O12" s="37"/>
      <c r="P12" s="30"/>
      <c r="Q12" s="30"/>
      <c r="R12" s="30"/>
      <c r="W12" s="100">
        <v>8</v>
      </c>
      <c r="X12" s="101" t="str">
        <f>B25</f>
        <v>Biriguí</v>
      </c>
      <c r="Y12" s="101" t="s">
        <v>299</v>
      </c>
      <c r="Z12" s="101" t="str">
        <f t="shared" si="0"/>
        <v>Índice de Preços ao Consumidor Amplo - IPCA</v>
      </c>
      <c r="AA12" s="101" t="str">
        <f t="shared" si="1"/>
        <v>IMA-B</v>
      </c>
      <c r="AB12" s="100"/>
      <c r="AC12" s="101" t="s">
        <v>295</v>
      </c>
      <c r="AD12" s="101" t="s">
        <v>293</v>
      </c>
      <c r="AE12" s="19"/>
      <c r="AF12" s="19"/>
    </row>
    <row r="13" spans="1:32" ht="18" customHeight="1" hidden="1" outlineLevel="1">
      <c r="A13" s="50"/>
      <c r="B13" s="40" t="s">
        <v>234</v>
      </c>
      <c r="C13" s="30"/>
      <c r="D13" s="31"/>
      <c r="E13" s="30"/>
      <c r="F13" s="30"/>
      <c r="G13" s="30"/>
      <c r="H13" s="30"/>
      <c r="I13" s="30"/>
      <c r="J13" s="30"/>
      <c r="K13" s="30"/>
      <c r="L13" s="30"/>
      <c r="M13" s="30"/>
      <c r="N13" s="30"/>
      <c r="O13" s="37"/>
      <c r="P13" s="30"/>
      <c r="Q13" s="30"/>
      <c r="R13" s="30"/>
      <c r="W13" s="100">
        <v>9</v>
      </c>
      <c r="X13" s="101" t="str">
        <f>B28</f>
        <v>Buritama</v>
      </c>
      <c r="Y13" s="101" t="s">
        <v>300</v>
      </c>
      <c r="Z13" s="101" t="str">
        <f t="shared" si="0"/>
        <v>Índice de Preços ao Consumidor Amplo - IPCA</v>
      </c>
      <c r="AA13" s="101" t="str">
        <f t="shared" si="1"/>
        <v>IMA-B</v>
      </c>
      <c r="AB13" s="100"/>
      <c r="AC13" s="101" t="s">
        <v>295</v>
      </c>
      <c r="AD13" s="101" t="s">
        <v>293</v>
      </c>
      <c r="AE13" s="19"/>
      <c r="AF13" s="19"/>
    </row>
    <row r="14" spans="1:32" ht="18" customHeight="1" hidden="1" outlineLevel="2">
      <c r="A14" s="50">
        <v>4</v>
      </c>
      <c r="B14" s="38"/>
      <c r="C14" s="41" t="str">
        <f>VLOOKUP(A14,geral,3,0)</f>
        <v>INSTITUTO MUNICIPAL DE SEGURIDADE SOCIAL DE ARAÇARIGUAMA</v>
      </c>
      <c r="D14" s="42" t="s">
        <v>163</v>
      </c>
      <c r="E14" s="43" t="s">
        <v>164</v>
      </c>
      <c r="F14" s="44" t="s">
        <v>165</v>
      </c>
      <c r="G14" s="43" t="s">
        <v>87</v>
      </c>
      <c r="H14" s="42" t="s">
        <v>29</v>
      </c>
      <c r="I14" s="42" t="s">
        <v>3</v>
      </c>
      <c r="J14" s="42"/>
      <c r="K14" s="45"/>
      <c r="L14" s="43" t="str">
        <f>VLOOKUP(A14,geral,4,0)</f>
        <v>Índice Nacional de Preços ao Consumidor - INPC</v>
      </c>
      <c r="M14" s="42" t="str">
        <f>VLOOKUP(A14,geral,5,0)</f>
        <v>IMA-B</v>
      </c>
      <c r="N14" s="42" t="s">
        <v>35</v>
      </c>
      <c r="O14" s="46">
        <v>41592</v>
      </c>
      <c r="P14" s="42" t="s">
        <v>166</v>
      </c>
      <c r="Q14" s="44" t="s">
        <v>167</v>
      </c>
      <c r="R14" s="47" t="s">
        <v>168</v>
      </c>
      <c r="W14" s="100">
        <v>10</v>
      </c>
      <c r="X14" s="101" t="str">
        <f>B31</f>
        <v>Cahoeiras de Macacu</v>
      </c>
      <c r="Y14" s="101" t="s">
        <v>301</v>
      </c>
      <c r="Z14" s="101" t="str">
        <f t="shared" si="0"/>
        <v>Índice Nacional de Preços ao Consumidor - INPC</v>
      </c>
      <c r="AA14" s="101" t="str">
        <f t="shared" si="1"/>
        <v>IMA-B</v>
      </c>
      <c r="AB14" s="100"/>
      <c r="AC14" s="101" t="s">
        <v>292</v>
      </c>
      <c r="AD14" s="101" t="s">
        <v>293</v>
      </c>
      <c r="AE14" s="19"/>
      <c r="AF14" s="19"/>
    </row>
    <row r="15" spans="1:32" ht="18" customHeight="1" hidden="1" outlineLevel="1">
      <c r="A15" s="50"/>
      <c r="B15" s="38"/>
      <c r="C15" s="30"/>
      <c r="D15" s="31"/>
      <c r="E15" s="30"/>
      <c r="F15" s="30"/>
      <c r="G15" s="30"/>
      <c r="H15" s="30"/>
      <c r="I15" s="30"/>
      <c r="J15" s="30"/>
      <c r="K15" s="30"/>
      <c r="L15" s="30"/>
      <c r="M15" s="30"/>
      <c r="N15" s="30"/>
      <c r="O15" s="37"/>
      <c r="P15" s="30"/>
      <c r="Q15" s="30"/>
      <c r="R15" s="30"/>
      <c r="W15" s="100">
        <v>11</v>
      </c>
      <c r="X15" s="101" t="str">
        <f>B34</f>
        <v>Cambuci</v>
      </c>
      <c r="Y15" s="101" t="s">
        <v>302</v>
      </c>
      <c r="Z15" s="101" t="str">
        <f t="shared" si="0"/>
        <v>Índice Nacional de Preços ao Consumidor - INPC</v>
      </c>
      <c r="AA15" s="101" t="str">
        <f t="shared" si="1"/>
        <v>IMA-B</v>
      </c>
      <c r="AB15" s="100"/>
      <c r="AC15" s="101" t="s">
        <v>292</v>
      </c>
      <c r="AD15" s="101" t="s">
        <v>293</v>
      </c>
      <c r="AE15" s="19"/>
      <c r="AF15" s="19"/>
    </row>
    <row r="16" spans="1:32" ht="18" customHeight="1" hidden="1" outlineLevel="1">
      <c r="A16" s="50"/>
      <c r="B16" s="40" t="s">
        <v>235</v>
      </c>
      <c r="C16" s="30"/>
      <c r="D16" s="31"/>
      <c r="E16" s="30"/>
      <c r="F16" s="30"/>
      <c r="G16" s="30"/>
      <c r="H16" s="30"/>
      <c r="I16" s="30"/>
      <c r="J16" s="30"/>
      <c r="K16" s="30"/>
      <c r="L16" s="30"/>
      <c r="M16" s="30"/>
      <c r="N16" s="30"/>
      <c r="O16" s="37"/>
      <c r="P16" s="30"/>
      <c r="Q16" s="30"/>
      <c r="R16" s="30"/>
      <c r="W16" s="100">
        <v>12</v>
      </c>
      <c r="X16" s="101" t="str">
        <f>B37</f>
        <v>Carmo</v>
      </c>
      <c r="Y16" s="101" t="s">
        <v>303</v>
      </c>
      <c r="Z16" s="101" t="str">
        <f t="shared" si="0"/>
        <v>Índice Nacional de Preços ao Consumidor - INPC</v>
      </c>
      <c r="AA16" s="101" t="str">
        <f t="shared" si="1"/>
        <v>IMA-B</v>
      </c>
      <c r="AB16" s="100"/>
      <c r="AC16" s="101" t="s">
        <v>292</v>
      </c>
      <c r="AD16" s="101" t="s">
        <v>293</v>
      </c>
      <c r="AE16" s="19"/>
      <c r="AF16" s="19"/>
    </row>
    <row r="17" spans="1:32" ht="18" customHeight="1" hidden="1" outlineLevel="2">
      <c r="A17" s="50">
        <v>5</v>
      </c>
      <c r="B17" s="38"/>
      <c r="C17" s="41" t="str">
        <f>VLOOKUP(A17,geral,3,0)</f>
        <v>INSTITUTO DE PREVIDÊNCIA DOS SERVIDORES PÚBLICOS MUNICIPAIS DE ASSIS</v>
      </c>
      <c r="D17" s="42"/>
      <c r="E17" s="43"/>
      <c r="F17" s="44"/>
      <c r="G17" s="43"/>
      <c r="H17" s="42"/>
      <c r="I17" s="42"/>
      <c r="J17" s="42"/>
      <c r="K17" s="45"/>
      <c r="L17" s="43" t="str">
        <f>VLOOKUP(A17,geral,4,0)</f>
        <v>Índice Nacional de Preços ao Consumidor - INPC</v>
      </c>
      <c r="M17" s="42" t="str">
        <f>VLOOKUP(A17,geral,5,0)</f>
        <v>IMA-B</v>
      </c>
      <c r="N17" s="42"/>
      <c r="O17" s="46"/>
      <c r="P17" s="42"/>
      <c r="Q17" s="44"/>
      <c r="R17" s="47"/>
      <c r="W17" s="100">
        <v>13</v>
      </c>
      <c r="X17" s="101" t="str">
        <f>B40</f>
        <v>Chapadão do Céu</v>
      </c>
      <c r="Y17" s="101" t="s">
        <v>304</v>
      </c>
      <c r="Z17" s="101" t="str">
        <f t="shared" si="0"/>
        <v>Índice Nacional de Preços ao Consumidor - INPC</v>
      </c>
      <c r="AA17" s="101" t="str">
        <f t="shared" si="1"/>
        <v>IMA-B</v>
      </c>
      <c r="AB17" s="100"/>
      <c r="AC17" s="101" t="s">
        <v>292</v>
      </c>
      <c r="AD17" s="101" t="s">
        <v>293</v>
      </c>
      <c r="AE17" s="19"/>
      <c r="AF17" s="19"/>
    </row>
    <row r="18" spans="1:30" ht="18" customHeight="1" hidden="1" outlineLevel="1">
      <c r="A18" s="50"/>
      <c r="B18" s="38"/>
      <c r="C18" s="30"/>
      <c r="D18" s="31"/>
      <c r="E18" s="30"/>
      <c r="F18" s="30"/>
      <c r="G18" s="30"/>
      <c r="H18" s="30"/>
      <c r="I18" s="30"/>
      <c r="J18" s="30"/>
      <c r="K18" s="30"/>
      <c r="L18" s="30"/>
      <c r="M18" s="30"/>
      <c r="N18" s="30"/>
      <c r="O18" s="37"/>
      <c r="P18" s="30"/>
      <c r="Q18" s="30"/>
      <c r="R18" s="30"/>
      <c r="W18" s="100">
        <v>14</v>
      </c>
      <c r="X18" s="101" t="str">
        <f>B43</f>
        <v>Conceição de Macabu</v>
      </c>
      <c r="Y18" s="101" t="s">
        <v>305</v>
      </c>
      <c r="Z18" s="101" t="str">
        <f t="shared" si="0"/>
        <v>Índice Nacional de Preços ao Consumidor - INPC</v>
      </c>
      <c r="AA18" s="101" t="str">
        <f t="shared" si="1"/>
        <v>IMA-B</v>
      </c>
      <c r="AB18" s="100"/>
      <c r="AC18" s="101" t="s">
        <v>292</v>
      </c>
      <c r="AD18" s="101" t="s">
        <v>293</v>
      </c>
    </row>
    <row r="19" spans="1:30" ht="18" customHeight="1" hidden="1" outlineLevel="1">
      <c r="A19" s="50"/>
      <c r="B19" s="40" t="s">
        <v>236</v>
      </c>
      <c r="C19" s="30"/>
      <c r="D19" s="31"/>
      <c r="E19" s="30"/>
      <c r="F19" s="30"/>
      <c r="G19" s="30"/>
      <c r="H19" s="30"/>
      <c r="I19" s="30"/>
      <c r="J19" s="30"/>
      <c r="K19" s="30"/>
      <c r="L19" s="30"/>
      <c r="M19" s="30"/>
      <c r="N19" s="30"/>
      <c r="O19" s="37"/>
      <c r="P19" s="30"/>
      <c r="Q19" s="30"/>
      <c r="R19" s="30"/>
      <c r="W19" s="100">
        <v>15</v>
      </c>
      <c r="X19" s="101" t="str">
        <f>B46</f>
        <v>Cubatão</v>
      </c>
      <c r="Y19" s="101" t="s">
        <v>306</v>
      </c>
      <c r="Z19" s="101" t="str">
        <f t="shared" si="0"/>
        <v>Índice Nacional de Preços ao Consumidor - INPC</v>
      </c>
      <c r="AA19" s="101" t="str">
        <f t="shared" si="1"/>
        <v>IMA-B</v>
      </c>
      <c r="AB19" s="100"/>
      <c r="AC19" s="101" t="s">
        <v>292</v>
      </c>
      <c r="AD19" s="101" t="s">
        <v>293</v>
      </c>
    </row>
    <row r="20" spans="1:30" ht="18" customHeight="1" hidden="1" outlineLevel="2">
      <c r="A20" s="50">
        <v>6</v>
      </c>
      <c r="B20" s="38"/>
      <c r="C20" s="41" t="str">
        <f>VLOOKUP(A20,geral,3,0)</f>
        <v>FUNDAÇÃO DE PREVIDÊNCIA DOS SERVIDORES PÚBLICOS MUNICIPAIS EFETIVOS DE BAURU</v>
      </c>
      <c r="D20" s="42"/>
      <c r="E20" s="43" t="s">
        <v>344</v>
      </c>
      <c r="F20" s="44" t="s">
        <v>345</v>
      </c>
      <c r="G20" s="43" t="s">
        <v>346</v>
      </c>
      <c r="H20" s="42" t="s">
        <v>29</v>
      </c>
      <c r="I20" s="42" t="s">
        <v>3</v>
      </c>
      <c r="J20" s="42"/>
      <c r="K20" s="45"/>
      <c r="L20" s="43" t="str">
        <f>VLOOKUP(A20,geral,4,0)</f>
        <v>Índice de Preços ao Consumidor Amplo - IPCA</v>
      </c>
      <c r="M20" s="42" t="str">
        <f>VLOOKUP(A20,geral,5,0)</f>
        <v>IMA-B</v>
      </c>
      <c r="N20" s="42" t="s">
        <v>35</v>
      </c>
      <c r="O20" s="46">
        <v>41443</v>
      </c>
      <c r="P20" s="42"/>
      <c r="Q20" s="44" t="s">
        <v>345</v>
      </c>
      <c r="R20" s="47"/>
      <c r="W20" s="100">
        <v>16</v>
      </c>
      <c r="X20" s="101" t="str">
        <f>B49</f>
        <v>Duas Barras</v>
      </c>
      <c r="Y20" s="101" t="s">
        <v>307</v>
      </c>
      <c r="Z20" s="101" t="str">
        <f t="shared" si="0"/>
        <v>Índice Nacional de Preços ao Consumidor - INPC</v>
      </c>
      <c r="AA20" s="101" t="str">
        <f t="shared" si="1"/>
        <v>IMA-B</v>
      </c>
      <c r="AB20" s="100"/>
      <c r="AC20" s="101" t="s">
        <v>292</v>
      </c>
      <c r="AD20" s="101" t="s">
        <v>293</v>
      </c>
    </row>
    <row r="21" spans="1:30" ht="18" customHeight="1" hidden="1" outlineLevel="1">
      <c r="A21" s="50"/>
      <c r="B21" s="38"/>
      <c r="C21" s="30"/>
      <c r="D21" s="31"/>
      <c r="E21" s="30"/>
      <c r="F21" s="30"/>
      <c r="G21" s="30"/>
      <c r="H21" s="30"/>
      <c r="I21" s="30"/>
      <c r="J21" s="30"/>
      <c r="K21" s="30"/>
      <c r="L21" s="30"/>
      <c r="M21" s="30"/>
      <c r="N21" s="30"/>
      <c r="O21" s="37"/>
      <c r="P21" s="30"/>
      <c r="Q21" s="30"/>
      <c r="R21" s="30"/>
      <c r="W21" s="100">
        <v>17</v>
      </c>
      <c r="X21" s="101" t="str">
        <f>B52</f>
        <v>Estado Rio Grande do Norte</v>
      </c>
      <c r="Y21" s="101" t="s">
        <v>308</v>
      </c>
      <c r="Z21" s="101" t="str">
        <f t="shared" si="0"/>
        <v>Índice Nacional de Preços ao Consumidor - INPC</v>
      </c>
      <c r="AA21" s="101" t="str">
        <f t="shared" si="1"/>
        <v>IMA-B</v>
      </c>
      <c r="AB21" s="100"/>
      <c r="AC21" s="101" t="s">
        <v>292</v>
      </c>
      <c r="AD21" s="101" t="s">
        <v>293</v>
      </c>
    </row>
    <row r="22" spans="1:32" ht="18" customHeight="1" hidden="1" outlineLevel="1">
      <c r="A22" s="50"/>
      <c r="B22" s="40" t="s">
        <v>237</v>
      </c>
      <c r="C22" s="30"/>
      <c r="D22" s="31"/>
      <c r="E22" s="30"/>
      <c r="F22" s="30"/>
      <c r="G22" s="30"/>
      <c r="H22" s="30"/>
      <c r="I22" s="30"/>
      <c r="J22" s="30"/>
      <c r="K22" s="30"/>
      <c r="L22" s="30"/>
      <c r="M22" s="30"/>
      <c r="N22" s="30"/>
      <c r="O22" s="37"/>
      <c r="P22" s="30"/>
      <c r="Q22" s="30"/>
      <c r="R22" s="30"/>
      <c r="W22" s="100">
        <v>18</v>
      </c>
      <c r="X22" s="101" t="str">
        <f>B55</f>
        <v>Guaira</v>
      </c>
      <c r="Y22" s="101" t="s">
        <v>309</v>
      </c>
      <c r="Z22" s="101" t="str">
        <f t="shared" si="0"/>
        <v>Índice Nacional de Preços ao Consumidor - INPC</v>
      </c>
      <c r="AA22" s="101" t="str">
        <f t="shared" si="1"/>
        <v>IMA-B</v>
      </c>
      <c r="AB22" s="100"/>
      <c r="AC22" s="101" t="s">
        <v>292</v>
      </c>
      <c r="AD22" s="101" t="s">
        <v>293</v>
      </c>
      <c r="AE22" s="32"/>
      <c r="AF22" s="32"/>
    </row>
    <row r="23" spans="1:32" ht="18" customHeight="1" hidden="1" outlineLevel="2">
      <c r="A23" s="50">
        <v>7</v>
      </c>
      <c r="B23" s="38"/>
      <c r="C23" s="41" t="str">
        <f>VLOOKUP(A23,geral,3,0)</f>
        <v>SERVIÇO ASSISTENCIAL DOS FUNCIONÁRIOS E SERVIDORES MUNICIPAIS DE BEBEDOURO</v>
      </c>
      <c r="D23" s="42" t="s">
        <v>153</v>
      </c>
      <c r="E23" s="43" t="s">
        <v>154</v>
      </c>
      <c r="F23" s="44" t="s">
        <v>155</v>
      </c>
      <c r="G23" s="43" t="s">
        <v>87</v>
      </c>
      <c r="H23" s="42" t="s">
        <v>33</v>
      </c>
      <c r="I23" s="42" t="s">
        <v>3</v>
      </c>
      <c r="J23" s="42"/>
      <c r="K23" s="45"/>
      <c r="L23" s="43" t="str">
        <f>VLOOKUP(A23,geral,4,0)</f>
        <v>Índice Nacional de Preços ao Consumidor - INPC</v>
      </c>
      <c r="M23" s="42" t="str">
        <f>VLOOKUP(A23,geral,5,0)</f>
        <v>IMA-B</v>
      </c>
      <c r="N23" s="42" t="s">
        <v>205</v>
      </c>
      <c r="O23" s="46"/>
      <c r="P23" s="42"/>
      <c r="Q23" s="44" t="s">
        <v>155</v>
      </c>
      <c r="R23" s="47" t="s">
        <v>156</v>
      </c>
      <c r="W23" s="100">
        <v>19</v>
      </c>
      <c r="X23" s="101" t="str">
        <f>B58</f>
        <v>Igaraçu do Tietê</v>
      </c>
      <c r="Y23" s="101" t="s">
        <v>310</v>
      </c>
      <c r="Z23" s="101" t="str">
        <f t="shared" si="0"/>
        <v>Índice de Preços ao Consumidor Amplo - IPCA</v>
      </c>
      <c r="AA23" s="101" t="str">
        <f t="shared" si="1"/>
        <v>IMA-B</v>
      </c>
      <c r="AB23" s="100"/>
      <c r="AC23" s="101" t="s">
        <v>295</v>
      </c>
      <c r="AD23" s="101" t="s">
        <v>293</v>
      </c>
      <c r="AE23" s="32"/>
      <c r="AF23" s="32"/>
    </row>
    <row r="24" spans="1:32" ht="18" customHeight="1" hidden="1" outlineLevel="1">
      <c r="A24" s="50"/>
      <c r="B24" s="38"/>
      <c r="C24" s="30"/>
      <c r="D24" s="31"/>
      <c r="E24" s="30"/>
      <c r="F24" s="30"/>
      <c r="G24" s="30"/>
      <c r="H24" s="30"/>
      <c r="I24" s="30"/>
      <c r="J24" s="30"/>
      <c r="K24" s="30"/>
      <c r="L24" s="30"/>
      <c r="M24" s="30"/>
      <c r="N24" s="30"/>
      <c r="O24" s="37"/>
      <c r="P24" s="30"/>
      <c r="Q24" s="30"/>
      <c r="R24" s="30"/>
      <c r="W24" s="100">
        <v>20</v>
      </c>
      <c r="X24" s="101" t="str">
        <f>B61</f>
        <v>Iguaba Grande</v>
      </c>
      <c r="Y24" s="101" t="s">
        <v>311</v>
      </c>
      <c r="Z24" s="101" t="str">
        <f t="shared" si="0"/>
        <v>Índice Nacional de Preços ao Consumidor - INPC</v>
      </c>
      <c r="AA24" s="101" t="str">
        <f t="shared" si="1"/>
        <v>IMA-B</v>
      </c>
      <c r="AB24" s="100"/>
      <c r="AC24" s="101" t="s">
        <v>292</v>
      </c>
      <c r="AD24" s="101" t="s">
        <v>293</v>
      </c>
      <c r="AE24" s="32"/>
      <c r="AF24" s="32"/>
    </row>
    <row r="25" spans="1:32" ht="18" customHeight="1" hidden="1" outlineLevel="1">
      <c r="A25" s="50"/>
      <c r="B25" s="40" t="s">
        <v>238</v>
      </c>
      <c r="C25" s="30"/>
      <c r="D25" s="31"/>
      <c r="E25" s="30"/>
      <c r="F25" s="30"/>
      <c r="G25" s="30"/>
      <c r="H25" s="30"/>
      <c r="I25" s="30"/>
      <c r="J25" s="30"/>
      <c r="K25" s="30"/>
      <c r="L25" s="30"/>
      <c r="M25" s="30"/>
      <c r="N25" s="30"/>
      <c r="O25" s="37"/>
      <c r="P25" s="30"/>
      <c r="Q25" s="30"/>
      <c r="R25" s="30"/>
      <c r="W25" s="100">
        <v>21</v>
      </c>
      <c r="X25" s="101" t="str">
        <f>B64</f>
        <v>Itaboraí</v>
      </c>
      <c r="Y25" s="101" t="s">
        <v>312</v>
      </c>
      <c r="Z25" s="101" t="str">
        <f t="shared" si="0"/>
        <v>Índice de Preços ao Consumidor Amplo - IPCA</v>
      </c>
      <c r="AA25" s="101" t="str">
        <f t="shared" si="1"/>
        <v>IMA-B</v>
      </c>
      <c r="AB25" s="100"/>
      <c r="AC25" s="101" t="s">
        <v>295</v>
      </c>
      <c r="AD25" s="101" t="s">
        <v>293</v>
      </c>
      <c r="AE25" s="32"/>
      <c r="AF25" s="32"/>
    </row>
    <row r="26" spans="1:32" ht="18" customHeight="1" hidden="1" outlineLevel="2">
      <c r="A26" s="50">
        <v>8</v>
      </c>
      <c r="B26" s="38"/>
      <c r="C26" s="41" t="str">
        <f>VLOOKUP(A26,geral,3,0)</f>
        <v>INSTITUTO DE PREVIDÊNCIA DO MUNICÍPIO DE BIRIGUI - BIRIGUIPREV</v>
      </c>
      <c r="D26" s="42" t="s">
        <v>76</v>
      </c>
      <c r="E26" s="43" t="s">
        <v>77</v>
      </c>
      <c r="F26" s="44" t="s">
        <v>78</v>
      </c>
      <c r="G26" s="43" t="s">
        <v>79</v>
      </c>
      <c r="H26" s="42" t="s">
        <v>32</v>
      </c>
      <c r="I26" s="42" t="s">
        <v>3</v>
      </c>
      <c r="J26" s="42" t="s">
        <v>80</v>
      </c>
      <c r="K26" s="45" t="s">
        <v>81</v>
      </c>
      <c r="L26" s="43" t="str">
        <f>VLOOKUP(A26,geral,4,0)</f>
        <v>Índice de Preços ao Consumidor Amplo - IPCA</v>
      </c>
      <c r="M26" s="42" t="str">
        <f>VLOOKUP(A26,geral,5,0)</f>
        <v>IMA-B</v>
      </c>
      <c r="N26" s="42" t="s">
        <v>205</v>
      </c>
      <c r="O26" s="46">
        <v>40807</v>
      </c>
      <c r="P26" s="42" t="s">
        <v>82</v>
      </c>
      <c r="Q26" s="44" t="s">
        <v>83</v>
      </c>
      <c r="R26" s="47" t="s">
        <v>84</v>
      </c>
      <c r="W26" s="100">
        <v>22</v>
      </c>
      <c r="X26" s="101" t="str">
        <f>B67</f>
        <v>Itajobí</v>
      </c>
      <c r="Y26" s="101" t="s">
        <v>313</v>
      </c>
      <c r="Z26" s="101" t="str">
        <f t="shared" si="0"/>
        <v>Índice de Preços ao Consumidor Amplo - IPCA</v>
      </c>
      <c r="AA26" s="101" t="str">
        <f t="shared" si="1"/>
        <v>IMA-B</v>
      </c>
      <c r="AB26" s="100"/>
      <c r="AC26" s="101" t="s">
        <v>295</v>
      </c>
      <c r="AD26" s="101" t="s">
        <v>293</v>
      </c>
      <c r="AE26" s="32"/>
      <c r="AF26" s="32"/>
    </row>
    <row r="27" spans="1:32" ht="18" customHeight="1" hidden="1" outlineLevel="1">
      <c r="A27" s="50"/>
      <c r="B27" s="38"/>
      <c r="C27" s="30"/>
      <c r="D27" s="31"/>
      <c r="E27" s="30"/>
      <c r="F27" s="30"/>
      <c r="G27" s="30"/>
      <c r="H27" s="30"/>
      <c r="I27" s="30"/>
      <c r="J27" s="30"/>
      <c r="K27" s="30"/>
      <c r="L27" s="30"/>
      <c r="M27" s="30"/>
      <c r="N27" s="30"/>
      <c r="O27" s="37"/>
      <c r="P27" s="30"/>
      <c r="Q27" s="30"/>
      <c r="R27" s="30"/>
      <c r="W27" s="100">
        <v>23</v>
      </c>
      <c r="X27" s="101" t="str">
        <f>B70</f>
        <v>Itanhaém</v>
      </c>
      <c r="Y27" s="101" t="s">
        <v>314</v>
      </c>
      <c r="Z27" s="101" t="str">
        <f t="shared" si="0"/>
        <v>Índice Nacional de Preços ao Consumidor - INPC</v>
      </c>
      <c r="AA27" s="101" t="str">
        <f t="shared" si="1"/>
        <v>IMA-B</v>
      </c>
      <c r="AB27" s="100"/>
      <c r="AC27" s="101" t="s">
        <v>292</v>
      </c>
      <c r="AD27" s="101" t="s">
        <v>293</v>
      </c>
      <c r="AE27" s="32"/>
      <c r="AF27" s="32"/>
    </row>
    <row r="28" spans="1:32" ht="18" customHeight="1" hidden="1" outlineLevel="1">
      <c r="A28" s="50"/>
      <c r="B28" s="40" t="s">
        <v>239</v>
      </c>
      <c r="C28" s="30"/>
      <c r="D28" s="31"/>
      <c r="E28" s="30"/>
      <c r="F28" s="30"/>
      <c r="G28" s="30"/>
      <c r="H28" s="30"/>
      <c r="I28" s="30"/>
      <c r="J28" s="30"/>
      <c r="K28" s="30"/>
      <c r="L28" s="30"/>
      <c r="M28" s="30"/>
      <c r="N28" s="30"/>
      <c r="O28" s="37"/>
      <c r="P28" s="30"/>
      <c r="Q28" s="30"/>
      <c r="R28" s="30"/>
      <c r="W28" s="100">
        <v>24</v>
      </c>
      <c r="X28" s="101" t="str">
        <f>B73</f>
        <v>Itaocara</v>
      </c>
      <c r="Y28" s="101" t="s">
        <v>315</v>
      </c>
      <c r="Z28" s="101" t="str">
        <f t="shared" si="0"/>
        <v>Índice Nacional de Preços ao Consumidor - INPC</v>
      </c>
      <c r="AA28" s="101" t="str">
        <f t="shared" si="1"/>
        <v>IMA-B</v>
      </c>
      <c r="AB28" s="100"/>
      <c r="AC28" s="101" t="s">
        <v>292</v>
      </c>
      <c r="AD28" s="101" t="s">
        <v>293</v>
      </c>
      <c r="AE28" s="32"/>
      <c r="AF28" s="32"/>
    </row>
    <row r="29" spans="1:32" ht="18" customHeight="1" hidden="1" outlineLevel="2">
      <c r="A29" s="50">
        <v>9</v>
      </c>
      <c r="B29" s="38"/>
      <c r="C29" s="41" t="str">
        <f>VLOOKUP(A29,geral,3,0)</f>
        <v>INSTITUTO DE PREVIDÊNCIA MUNICIPAL DE BURITAMA</v>
      </c>
      <c r="D29" s="42" t="s">
        <v>352</v>
      </c>
      <c r="E29" s="43" t="s">
        <v>347</v>
      </c>
      <c r="F29" s="44" t="s">
        <v>348</v>
      </c>
      <c r="G29" s="43" t="s">
        <v>349</v>
      </c>
      <c r="H29" s="42" t="s">
        <v>350</v>
      </c>
      <c r="I29" s="42" t="s">
        <v>351</v>
      </c>
      <c r="J29" s="42"/>
      <c r="K29" s="45"/>
      <c r="L29" s="43" t="str">
        <f>VLOOKUP(A29,geral,4,0)</f>
        <v>Índice de Preços ao Consumidor Amplo - IPCA</v>
      </c>
      <c r="M29" s="42" t="str">
        <f>VLOOKUP(A29,geral,5,0)</f>
        <v>IMA-B</v>
      </c>
      <c r="N29" s="42" t="s">
        <v>35</v>
      </c>
      <c r="O29" s="46">
        <v>41569</v>
      </c>
      <c r="P29" s="42" t="s">
        <v>353</v>
      </c>
      <c r="Q29" s="44" t="s">
        <v>348</v>
      </c>
      <c r="R29" s="47" t="s">
        <v>354</v>
      </c>
      <c r="W29" s="100">
        <v>25</v>
      </c>
      <c r="X29" s="101" t="str">
        <f>B76</f>
        <v>Itaquaquecetuba</v>
      </c>
      <c r="Y29" s="101" t="s">
        <v>316</v>
      </c>
      <c r="Z29" s="101" t="str">
        <f t="shared" si="0"/>
        <v>Índice de Preços ao Consumidor Amplo - IPCA</v>
      </c>
      <c r="AA29" s="101" t="str">
        <f t="shared" si="1"/>
        <v>IMA-B</v>
      </c>
      <c r="AB29" s="100"/>
      <c r="AC29" s="101" t="s">
        <v>295</v>
      </c>
      <c r="AD29" s="101" t="s">
        <v>293</v>
      </c>
      <c r="AE29" s="32"/>
      <c r="AF29" s="32"/>
    </row>
    <row r="30" spans="1:32" ht="18" customHeight="1" hidden="1" outlineLevel="1">
      <c r="A30" s="50"/>
      <c r="B30" s="38"/>
      <c r="C30" s="30"/>
      <c r="D30" s="31"/>
      <c r="E30" s="30"/>
      <c r="F30" s="30"/>
      <c r="G30" s="30"/>
      <c r="H30" s="30"/>
      <c r="I30" s="30"/>
      <c r="J30" s="30"/>
      <c r="K30" s="30"/>
      <c r="L30" s="30"/>
      <c r="M30" s="30"/>
      <c r="N30" s="30"/>
      <c r="O30" s="37"/>
      <c r="P30" s="30"/>
      <c r="Q30" s="30"/>
      <c r="R30" s="30"/>
      <c r="W30" s="100">
        <v>26</v>
      </c>
      <c r="X30" s="101" t="str">
        <f>B79</f>
        <v>Ituverava</v>
      </c>
      <c r="Y30" s="101" t="s">
        <v>317</v>
      </c>
      <c r="Z30" s="101" t="str">
        <f t="shared" si="0"/>
        <v>Índice Nacional de Preços ao Consumidor - INPC</v>
      </c>
      <c r="AA30" s="101" t="str">
        <f t="shared" si="1"/>
        <v>IMA-B</v>
      </c>
      <c r="AB30" s="100"/>
      <c r="AC30" s="101" t="s">
        <v>292</v>
      </c>
      <c r="AD30" s="101" t="s">
        <v>293</v>
      </c>
      <c r="AE30" s="32"/>
      <c r="AF30" s="32"/>
    </row>
    <row r="31" spans="1:32" ht="18" customHeight="1" hidden="1" outlineLevel="1">
      <c r="A31" s="50"/>
      <c r="B31" s="40" t="s">
        <v>240</v>
      </c>
      <c r="C31" s="30"/>
      <c r="D31" s="31"/>
      <c r="E31" s="30"/>
      <c r="F31" s="30"/>
      <c r="G31" s="30"/>
      <c r="H31" s="30"/>
      <c r="I31" s="30"/>
      <c r="J31" s="30"/>
      <c r="K31" s="30"/>
      <c r="L31" s="30"/>
      <c r="M31" s="30"/>
      <c r="N31" s="30"/>
      <c r="O31" s="37"/>
      <c r="P31" s="30"/>
      <c r="Q31" s="30"/>
      <c r="R31" s="30"/>
      <c r="W31" s="100">
        <v>27</v>
      </c>
      <c r="X31" s="101" t="str">
        <f>B82</f>
        <v>Lavinia</v>
      </c>
      <c r="Y31" s="101" t="s">
        <v>318</v>
      </c>
      <c r="Z31" s="101" t="str">
        <f t="shared" si="0"/>
        <v>Índice de Preços ao Consumidor Amplo - IPCA</v>
      </c>
      <c r="AA31" s="101" t="str">
        <f t="shared" si="1"/>
        <v>IMA-B</v>
      </c>
      <c r="AB31" s="100"/>
      <c r="AC31" s="101" t="s">
        <v>295</v>
      </c>
      <c r="AD31" s="101" t="s">
        <v>293</v>
      </c>
      <c r="AE31" s="32"/>
      <c r="AF31" s="32"/>
    </row>
    <row r="32" spans="1:32" ht="18" customHeight="1" hidden="1" outlineLevel="2">
      <c r="A32" s="50">
        <v>10</v>
      </c>
      <c r="B32" s="38"/>
      <c r="C32" s="41" t="str">
        <f>VLOOKUP(A32,geral,3,0)</f>
        <v>INSTITUTO DE APOSENTADORIAS E PENSÕES DE CACHOEIRAS DE MACACU</v>
      </c>
      <c r="D32" s="42" t="s">
        <v>142</v>
      </c>
      <c r="E32" s="43" t="s">
        <v>143</v>
      </c>
      <c r="F32" s="44"/>
      <c r="G32" s="43" t="s">
        <v>144</v>
      </c>
      <c r="H32" s="42" t="s">
        <v>33</v>
      </c>
      <c r="I32" s="42" t="s">
        <v>3</v>
      </c>
      <c r="J32" s="42"/>
      <c r="K32" s="45"/>
      <c r="L32" s="43" t="str">
        <f>VLOOKUP(A32,geral,4,0)</f>
        <v>Índice Nacional de Preços ao Consumidor - INPC</v>
      </c>
      <c r="M32" s="42" t="str">
        <f>VLOOKUP(A32,geral,5,0)</f>
        <v>IMA-B</v>
      </c>
      <c r="N32" s="42" t="s">
        <v>205</v>
      </c>
      <c r="O32" s="46"/>
      <c r="P32" s="42" t="s">
        <v>146</v>
      </c>
      <c r="Q32" s="44" t="s">
        <v>145</v>
      </c>
      <c r="R32" s="47" t="s">
        <v>147</v>
      </c>
      <c r="W32" s="100">
        <v>28</v>
      </c>
      <c r="X32" s="101" t="str">
        <f>B85</f>
        <v>Miguel Pereira</v>
      </c>
      <c r="Y32" s="101" t="s">
        <v>319</v>
      </c>
      <c r="Z32" s="101" t="str">
        <f t="shared" si="0"/>
        <v>Índice Nacional de Preços ao Consumidor - INPC</v>
      </c>
      <c r="AA32" s="101" t="str">
        <f t="shared" si="1"/>
        <v>IMA-B</v>
      </c>
      <c r="AB32" s="100"/>
      <c r="AC32" s="101" t="s">
        <v>292</v>
      </c>
      <c r="AD32" s="101" t="s">
        <v>293</v>
      </c>
      <c r="AE32" s="32"/>
      <c r="AF32" s="32"/>
    </row>
    <row r="33" spans="1:32" ht="18" customHeight="1" hidden="1" outlineLevel="1">
      <c r="A33" s="50"/>
      <c r="B33" s="38"/>
      <c r="C33" s="30"/>
      <c r="D33" s="31"/>
      <c r="E33" s="30"/>
      <c r="F33" s="30"/>
      <c r="G33" s="30"/>
      <c r="H33" s="30"/>
      <c r="I33" s="30"/>
      <c r="J33" s="30"/>
      <c r="K33" s="30"/>
      <c r="L33" s="30"/>
      <c r="M33" s="30"/>
      <c r="N33" s="30"/>
      <c r="O33" s="37"/>
      <c r="P33" s="30"/>
      <c r="Q33" s="30"/>
      <c r="R33" s="30"/>
      <c r="W33" s="100">
        <v>29</v>
      </c>
      <c r="X33" s="101" t="str">
        <f>B88</f>
        <v>Mirandópolis</v>
      </c>
      <c r="Y33" s="101" t="s">
        <v>320</v>
      </c>
      <c r="Z33" s="101" t="str">
        <f t="shared" si="0"/>
        <v>Índice Nacional de Preços ao Consumidor - INPC</v>
      </c>
      <c r="AA33" s="101" t="str">
        <f t="shared" si="1"/>
        <v>IMA-B</v>
      </c>
      <c r="AB33" s="100"/>
      <c r="AC33" s="101" t="s">
        <v>292</v>
      </c>
      <c r="AD33" s="101" t="s">
        <v>293</v>
      </c>
      <c r="AE33" s="32"/>
      <c r="AF33" s="32"/>
    </row>
    <row r="34" spans="1:32" ht="18" customHeight="1" hidden="1" outlineLevel="1">
      <c r="A34" s="50"/>
      <c r="B34" s="40" t="s">
        <v>241</v>
      </c>
      <c r="C34" s="30"/>
      <c r="D34" s="31"/>
      <c r="E34" s="30"/>
      <c r="F34" s="30"/>
      <c r="G34" s="30"/>
      <c r="H34" s="30"/>
      <c r="I34" s="30"/>
      <c r="J34" s="30"/>
      <c r="K34" s="30"/>
      <c r="L34" s="30"/>
      <c r="M34" s="30"/>
      <c r="N34" s="30"/>
      <c r="O34" s="37"/>
      <c r="P34" s="30"/>
      <c r="Q34" s="30"/>
      <c r="R34" s="30"/>
      <c r="W34" s="100">
        <v>30</v>
      </c>
      <c r="X34" s="101" t="str">
        <f>B91</f>
        <v>Nova Castilho</v>
      </c>
      <c r="Y34" s="101" t="s">
        <v>321</v>
      </c>
      <c r="Z34" s="101" t="str">
        <f t="shared" si="0"/>
        <v>Índice de Preços ao Consumidor Amplo - IPCA</v>
      </c>
      <c r="AA34" s="101" t="str">
        <f t="shared" si="1"/>
        <v>IMA-B</v>
      </c>
      <c r="AB34" s="100"/>
      <c r="AC34" s="101" t="s">
        <v>295</v>
      </c>
      <c r="AD34" s="101" t="s">
        <v>293</v>
      </c>
      <c r="AE34" s="32"/>
      <c r="AF34" s="32"/>
    </row>
    <row r="35" spans="1:32" ht="18" customHeight="1" hidden="1" outlineLevel="2">
      <c r="A35" s="50">
        <v>11</v>
      </c>
      <c r="B35" s="38"/>
      <c r="C35" s="41" t="str">
        <f>VLOOKUP(A35,geral,3,0)</f>
        <v>REGIME PRÓPRIO DE PREVIDÊNCIA SOCIAL DOS SERVIDORES PÚBLICOS DO MUNICÍPIO CAMBUCI</v>
      </c>
      <c r="D35" s="42" t="s">
        <v>119</v>
      </c>
      <c r="E35" s="43" t="s">
        <v>120</v>
      </c>
      <c r="F35" s="44" t="s">
        <v>121</v>
      </c>
      <c r="G35" s="43" t="s">
        <v>87</v>
      </c>
      <c r="H35" s="42" t="s">
        <v>32</v>
      </c>
      <c r="I35" s="42" t="s">
        <v>3</v>
      </c>
      <c r="J35" s="42"/>
      <c r="K35" s="45"/>
      <c r="L35" s="43" t="str">
        <f>VLOOKUP(A35,geral,4,0)</f>
        <v>Índice Nacional de Preços ao Consumidor - INPC</v>
      </c>
      <c r="M35" s="42" t="str">
        <f>VLOOKUP(A35,geral,5,0)</f>
        <v>IMA-B</v>
      </c>
      <c r="N35" s="42" t="s">
        <v>205</v>
      </c>
      <c r="O35" s="46">
        <v>41131</v>
      </c>
      <c r="P35" s="42" t="s">
        <v>122</v>
      </c>
      <c r="Q35" s="44" t="s">
        <v>121</v>
      </c>
      <c r="R35" s="47" t="s">
        <v>123</v>
      </c>
      <c r="W35" s="100">
        <v>31</v>
      </c>
      <c r="X35" s="101" t="str">
        <f>B94</f>
        <v>Petrópolis</v>
      </c>
      <c r="Y35" s="101" t="s">
        <v>322</v>
      </c>
      <c r="Z35" s="101" t="str">
        <f t="shared" si="0"/>
        <v>Índice Nacional de Preços ao Consumidor - INPC</v>
      </c>
      <c r="AA35" s="101" t="str">
        <f t="shared" si="1"/>
        <v>IMA-B</v>
      </c>
      <c r="AB35" s="100"/>
      <c r="AC35" s="101" t="s">
        <v>292</v>
      </c>
      <c r="AD35" s="101" t="s">
        <v>293</v>
      </c>
      <c r="AE35" s="32"/>
      <c r="AF35" s="32"/>
    </row>
    <row r="36" spans="1:32" ht="18" customHeight="1" hidden="1" outlineLevel="1">
      <c r="A36" s="50"/>
      <c r="B36" s="38"/>
      <c r="C36" s="30"/>
      <c r="D36" s="31"/>
      <c r="E36" s="30"/>
      <c r="F36" s="30"/>
      <c r="G36" s="30"/>
      <c r="H36" s="30"/>
      <c r="I36" s="30"/>
      <c r="J36" s="30"/>
      <c r="K36" s="30"/>
      <c r="L36" s="30"/>
      <c r="M36" s="30"/>
      <c r="N36" s="30"/>
      <c r="O36" s="37"/>
      <c r="P36" s="30"/>
      <c r="Q36" s="30"/>
      <c r="R36" s="30"/>
      <c r="W36" s="100">
        <v>32</v>
      </c>
      <c r="X36" s="101" t="str">
        <f>B$97</f>
        <v>Piraí</v>
      </c>
      <c r="Y36" s="101" t="s">
        <v>323</v>
      </c>
      <c r="Z36" s="101" t="str">
        <f t="shared" si="0"/>
        <v>Índice de Preços ao Consumidor Amplo - IPCA</v>
      </c>
      <c r="AA36" s="101" t="str">
        <f t="shared" si="1"/>
        <v>IMA-B</v>
      </c>
      <c r="AB36" s="100"/>
      <c r="AC36" s="101" t="s">
        <v>295</v>
      </c>
      <c r="AD36" s="101" t="s">
        <v>293</v>
      </c>
      <c r="AE36" s="32"/>
      <c r="AF36" s="32"/>
    </row>
    <row r="37" spans="1:32" ht="18" customHeight="1" hidden="1" outlineLevel="1">
      <c r="A37" s="50"/>
      <c r="B37" s="40" t="s">
        <v>242</v>
      </c>
      <c r="C37" s="30"/>
      <c r="D37" s="31"/>
      <c r="E37" s="30"/>
      <c r="F37" s="30"/>
      <c r="G37" s="30"/>
      <c r="H37" s="30"/>
      <c r="I37" s="30"/>
      <c r="J37" s="30"/>
      <c r="K37" s="30"/>
      <c r="L37" s="30"/>
      <c r="M37" s="30"/>
      <c r="N37" s="30"/>
      <c r="O37" s="37"/>
      <c r="P37" s="30"/>
      <c r="Q37" s="30"/>
      <c r="R37" s="30"/>
      <c r="W37" s="100">
        <v>33</v>
      </c>
      <c r="X37" s="101" t="str">
        <f>B$100</f>
        <v>Pitangueiras</v>
      </c>
      <c r="Y37" s="101" t="s">
        <v>324</v>
      </c>
      <c r="Z37" s="101" t="str">
        <f aca="true" t="shared" si="2" ref="Z37:Z68">IF(MID(AC37,1,4)="INPC",AE$5,IF(MID(AC37,1,4)="IPCA",AE$7,IF(MID(AC37,1,4)="IGPM",AE$6,0)))</f>
        <v>Índice de Preços ao Consumidor Amplo - IPCA</v>
      </c>
      <c r="AA37" s="101" t="str">
        <f aca="true" t="shared" si="3" ref="AA37:AA68">IF(MID(AD37,1,5)="IMA-B",AF$5,IF(MID(AD37,1,5)="IMA-C",AF$6,IF(MID(AD37,1,5)="IMA-M",AF$7,IF(MID(AD37,1,5)="IMA-S",AF$8,IF(MID(AD37,1,9)="IMA-GERAL",AF$9,0)))))</f>
        <v>IMA-B</v>
      </c>
      <c r="AB37" s="100"/>
      <c r="AC37" s="101" t="s">
        <v>295</v>
      </c>
      <c r="AD37" s="101" t="s">
        <v>293</v>
      </c>
      <c r="AE37" s="32"/>
      <c r="AF37" s="32"/>
    </row>
    <row r="38" spans="1:32" ht="18" customHeight="1" hidden="1" outlineLevel="2">
      <c r="A38" s="50">
        <v>12</v>
      </c>
      <c r="B38" s="38"/>
      <c r="C38" s="41" t="str">
        <f>VLOOKUP(A38,geral,3,0)</f>
        <v>CARMOPREV - FUNDO FINANCEIRO ESPECIAL DE CUSTEIO DA PREVIDÊNCIA MUNICIPAL DE CARMO</v>
      </c>
      <c r="D38" s="42" t="s">
        <v>386</v>
      </c>
      <c r="E38" s="43" t="s">
        <v>242</v>
      </c>
      <c r="F38" s="44" t="s">
        <v>387</v>
      </c>
      <c r="G38" s="43" t="s">
        <v>65</v>
      </c>
      <c r="H38" s="42" t="s">
        <v>33</v>
      </c>
      <c r="I38" s="42" t="s">
        <v>3</v>
      </c>
      <c r="J38" s="42"/>
      <c r="K38" s="45"/>
      <c r="L38" s="43" t="str">
        <f>VLOOKUP(A38,geral,4,0)</f>
        <v>Índice Nacional de Preços ao Consumidor - INPC</v>
      </c>
      <c r="M38" s="42" t="str">
        <f>VLOOKUP(A38,geral,5,0)</f>
        <v>IMA-B</v>
      </c>
      <c r="N38" s="42" t="s">
        <v>205</v>
      </c>
      <c r="O38" s="46">
        <v>41197</v>
      </c>
      <c r="P38" s="42" t="s">
        <v>388</v>
      </c>
      <c r="Q38" s="44" t="s">
        <v>387</v>
      </c>
      <c r="R38" s="47" t="s">
        <v>389</v>
      </c>
      <c r="W38" s="100">
        <v>34</v>
      </c>
      <c r="X38" s="101" t="str">
        <f>B103</f>
        <v>Presidente Prudente</v>
      </c>
      <c r="Y38" s="101" t="s">
        <v>325</v>
      </c>
      <c r="Z38" s="101" t="str">
        <f t="shared" si="2"/>
        <v>Índice Nacional de Preços ao Consumidor - INPC</v>
      </c>
      <c r="AA38" s="101" t="str">
        <f t="shared" si="3"/>
        <v>IMA-B</v>
      </c>
      <c r="AB38" s="100"/>
      <c r="AC38" s="101" t="s">
        <v>292</v>
      </c>
      <c r="AD38" s="101" t="s">
        <v>293</v>
      </c>
      <c r="AE38" s="32"/>
      <c r="AF38" s="32"/>
    </row>
    <row r="39" spans="1:32" ht="18" customHeight="1" hidden="1" outlineLevel="1">
      <c r="A39" s="50"/>
      <c r="B39" s="38"/>
      <c r="C39" s="30"/>
      <c r="D39" s="31"/>
      <c r="E39" s="30"/>
      <c r="F39" s="30"/>
      <c r="G39" s="30"/>
      <c r="H39" s="30"/>
      <c r="I39" s="30"/>
      <c r="J39" s="30"/>
      <c r="K39" s="30"/>
      <c r="L39" s="30"/>
      <c r="M39" s="30"/>
      <c r="N39" s="30"/>
      <c r="O39" s="37"/>
      <c r="P39" s="30"/>
      <c r="Q39" s="30"/>
      <c r="R39" s="30"/>
      <c r="W39" s="100">
        <v>35</v>
      </c>
      <c r="X39" s="101" t="str">
        <f>B106</f>
        <v>Queimados</v>
      </c>
      <c r="Y39" s="101" t="s">
        <v>326</v>
      </c>
      <c r="Z39" s="101" t="str">
        <f t="shared" si="2"/>
        <v>Índice Nacional de Preços ao Consumidor - INPC</v>
      </c>
      <c r="AA39" s="101" t="str">
        <f t="shared" si="3"/>
        <v>IMA-B</v>
      </c>
      <c r="AB39" s="100"/>
      <c r="AC39" s="101" t="s">
        <v>292</v>
      </c>
      <c r="AD39" s="101" t="s">
        <v>293</v>
      </c>
      <c r="AE39" s="32"/>
      <c r="AF39" s="32"/>
    </row>
    <row r="40" spans="1:32" ht="18" customHeight="1" hidden="1" outlineLevel="1">
      <c r="A40" s="50"/>
      <c r="B40" s="40" t="s">
        <v>243</v>
      </c>
      <c r="C40" s="30"/>
      <c r="D40" s="31"/>
      <c r="E40" s="30"/>
      <c r="F40" s="30"/>
      <c r="G40" s="30"/>
      <c r="H40" s="30"/>
      <c r="I40" s="30"/>
      <c r="J40" s="30"/>
      <c r="K40" s="30"/>
      <c r="L40" s="30"/>
      <c r="M40" s="30"/>
      <c r="N40" s="30"/>
      <c r="O40" s="37"/>
      <c r="P40" s="30"/>
      <c r="Q40" s="30"/>
      <c r="R40" s="30"/>
      <c r="W40" s="100">
        <v>36</v>
      </c>
      <c r="X40" s="101" t="str">
        <f>B109</f>
        <v>Rio Verde</v>
      </c>
      <c r="Y40" s="101" t="s">
        <v>327</v>
      </c>
      <c r="Z40" s="101" t="str">
        <f t="shared" si="2"/>
        <v>Índice Nacional de Preços ao Consumidor - INPC</v>
      </c>
      <c r="AA40" s="101" t="str">
        <f t="shared" si="3"/>
        <v>IMA-B</v>
      </c>
      <c r="AB40" s="100"/>
      <c r="AC40" s="101" t="s">
        <v>292</v>
      </c>
      <c r="AD40" s="101" t="s">
        <v>293</v>
      </c>
      <c r="AE40" s="32"/>
      <c r="AF40" s="32"/>
    </row>
    <row r="41" spans="1:32" ht="18" customHeight="1" hidden="1" outlineLevel="2">
      <c r="A41" s="50">
        <v>13</v>
      </c>
      <c r="B41" s="38"/>
      <c r="C41" s="41" t="str">
        <f>VLOOKUP(A41,geral,3,0)</f>
        <v>PREVCEU -  INSTITUTO DE PREVIDÊNCIA DE CHAPADÃO DO CÉU</v>
      </c>
      <c r="D41" s="42" t="s">
        <v>355</v>
      </c>
      <c r="E41" s="43" t="s">
        <v>243</v>
      </c>
      <c r="F41" s="44" t="s">
        <v>356</v>
      </c>
      <c r="G41" s="43" t="s">
        <v>357</v>
      </c>
      <c r="H41" s="42" t="s">
        <v>29</v>
      </c>
      <c r="I41" s="42" t="s">
        <v>358</v>
      </c>
      <c r="J41" s="42"/>
      <c r="K41" s="45"/>
      <c r="L41" s="43" t="str">
        <f>VLOOKUP(A41,geral,4,0)</f>
        <v>Índice Nacional de Preços ao Consumidor - INPC</v>
      </c>
      <c r="M41" s="42" t="str">
        <f>VLOOKUP(A41,geral,5,0)</f>
        <v>IMA-B</v>
      </c>
      <c r="N41" s="42" t="s">
        <v>205</v>
      </c>
      <c r="O41" s="46">
        <v>41029</v>
      </c>
      <c r="P41" s="42" t="s">
        <v>359</v>
      </c>
      <c r="Q41" s="44" t="s">
        <v>356</v>
      </c>
      <c r="R41" s="47" t="s">
        <v>360</v>
      </c>
      <c r="W41" s="100">
        <v>37</v>
      </c>
      <c r="X41" s="101" t="str">
        <f>B112</f>
        <v>São Fidélis</v>
      </c>
      <c r="Y41" s="101" t="s">
        <v>328</v>
      </c>
      <c r="Z41" s="101" t="str">
        <f t="shared" si="2"/>
        <v>Índice Nacional de Preços ao Consumidor - INPC</v>
      </c>
      <c r="AA41" s="101" t="str">
        <f t="shared" si="3"/>
        <v>IMA-B</v>
      </c>
      <c r="AB41" s="100"/>
      <c r="AC41" s="101" t="s">
        <v>292</v>
      </c>
      <c r="AD41" s="101" t="s">
        <v>293</v>
      </c>
      <c r="AE41" s="32"/>
      <c r="AF41" s="32"/>
    </row>
    <row r="42" spans="1:32" ht="18" customHeight="1" hidden="1" outlineLevel="1">
      <c r="A42" s="50"/>
      <c r="B42" s="38"/>
      <c r="C42" s="30"/>
      <c r="D42" s="31"/>
      <c r="E42" s="30"/>
      <c r="F42" s="30"/>
      <c r="G42" s="30"/>
      <c r="H42" s="30"/>
      <c r="I42" s="30"/>
      <c r="J42" s="30"/>
      <c r="K42" s="30"/>
      <c r="L42" s="30"/>
      <c r="M42" s="30"/>
      <c r="N42" s="30"/>
      <c r="O42" s="37"/>
      <c r="P42" s="30"/>
      <c r="Q42" s="30"/>
      <c r="R42" s="30"/>
      <c r="W42" s="100">
        <v>38</v>
      </c>
      <c r="X42" s="101" t="str">
        <f>B115</f>
        <v>São João da Boa Vista</v>
      </c>
      <c r="Y42" s="101" t="s">
        <v>329</v>
      </c>
      <c r="Z42" s="101" t="str">
        <f t="shared" si="2"/>
        <v>Índice Nacional de Preços ao Consumidor - INPC</v>
      </c>
      <c r="AA42" s="101" t="str">
        <f t="shared" si="3"/>
        <v>IMA-B</v>
      </c>
      <c r="AB42" s="100"/>
      <c r="AC42" s="101" t="s">
        <v>292</v>
      </c>
      <c r="AD42" s="101" t="s">
        <v>293</v>
      </c>
      <c r="AE42" s="32"/>
      <c r="AF42" s="32"/>
    </row>
    <row r="43" spans="1:32" ht="18" customHeight="1" hidden="1" outlineLevel="1">
      <c r="A43" s="50"/>
      <c r="B43" s="40" t="s">
        <v>244</v>
      </c>
      <c r="C43" s="30"/>
      <c r="D43" s="31"/>
      <c r="E43" s="30"/>
      <c r="F43" s="30"/>
      <c r="G43" s="30"/>
      <c r="H43" s="30"/>
      <c r="I43" s="30"/>
      <c r="J43" s="30"/>
      <c r="K43" s="30"/>
      <c r="L43" s="30"/>
      <c r="M43" s="30"/>
      <c r="N43" s="30"/>
      <c r="O43" s="37"/>
      <c r="P43" s="30"/>
      <c r="Q43" s="30"/>
      <c r="R43" s="30"/>
      <c r="W43" s="100">
        <v>39</v>
      </c>
      <c r="X43" s="101" t="str">
        <f>B118</f>
        <v>São José de Ubá</v>
      </c>
      <c r="Y43" s="101" t="s">
        <v>189</v>
      </c>
      <c r="Z43" s="101" t="str">
        <f t="shared" si="2"/>
        <v>Índice Nacional de Preços ao Consumidor - INPC</v>
      </c>
      <c r="AA43" s="101" t="str">
        <f t="shared" si="3"/>
        <v>IMA-B</v>
      </c>
      <c r="AB43" s="100"/>
      <c r="AC43" s="101" t="s">
        <v>292</v>
      </c>
      <c r="AD43" s="101" t="s">
        <v>293</v>
      </c>
      <c r="AE43" s="32"/>
      <c r="AF43" s="32"/>
    </row>
    <row r="44" spans="1:32" ht="18" customHeight="1" hidden="1" outlineLevel="2">
      <c r="A44" s="50">
        <v>14</v>
      </c>
      <c r="B44" s="38"/>
      <c r="C44" s="41" t="str">
        <f>VLOOKUP(A44,geral,3,0)</f>
        <v>INSTITUTO DE PREVIDÊNCIA E ASSISTÊNCIA DOS SERVIDORES MUNICIPAIS DE CONCEIÇÃO DE MACABU - IPASCON</v>
      </c>
      <c r="D44" s="42" t="s">
        <v>113</v>
      </c>
      <c r="E44" s="43" t="s">
        <v>114</v>
      </c>
      <c r="F44" s="44" t="s">
        <v>115</v>
      </c>
      <c r="G44" s="43" t="s">
        <v>116</v>
      </c>
      <c r="H44" s="42" t="s">
        <v>32</v>
      </c>
      <c r="I44" s="42" t="s">
        <v>3</v>
      </c>
      <c r="J44" s="42"/>
      <c r="K44" s="45"/>
      <c r="L44" s="43" t="str">
        <f>VLOOKUP(A44,geral,4,0)</f>
        <v>Índice Nacional de Preços ao Consumidor - INPC</v>
      </c>
      <c r="M44" s="42" t="str">
        <f>VLOOKUP(A44,geral,5,0)</f>
        <v>IMA-B</v>
      </c>
      <c r="N44" s="42" t="s">
        <v>35</v>
      </c>
      <c r="O44" s="46">
        <v>41582</v>
      </c>
      <c r="P44" s="42" t="s">
        <v>117</v>
      </c>
      <c r="Q44" s="44" t="s">
        <v>115</v>
      </c>
      <c r="R44" s="47" t="s">
        <v>118</v>
      </c>
      <c r="W44" s="100">
        <v>40</v>
      </c>
      <c r="X44" s="101" t="str">
        <f>B121</f>
        <v>São Sebastião do Alto</v>
      </c>
      <c r="Y44" s="101" t="s">
        <v>330</v>
      </c>
      <c r="Z44" s="101" t="str">
        <f t="shared" si="2"/>
        <v>Índice Nacional de Preços ao Consumidor - INPC</v>
      </c>
      <c r="AA44" s="101" t="str">
        <f t="shared" si="3"/>
        <v>IMA-B</v>
      </c>
      <c r="AB44" s="100"/>
      <c r="AC44" s="101" t="s">
        <v>292</v>
      </c>
      <c r="AD44" s="101" t="s">
        <v>293</v>
      </c>
      <c r="AE44" s="32"/>
      <c r="AF44" s="32"/>
    </row>
    <row r="45" spans="1:32" ht="18" customHeight="1" hidden="1" outlineLevel="1">
      <c r="A45" s="50"/>
      <c r="B45" s="38"/>
      <c r="C45" s="30"/>
      <c r="D45" s="31"/>
      <c r="E45" s="30"/>
      <c r="F45" s="30"/>
      <c r="G45" s="30"/>
      <c r="H45" s="30"/>
      <c r="I45" s="30"/>
      <c r="J45" s="30"/>
      <c r="K45" s="30"/>
      <c r="L45" s="30"/>
      <c r="M45" s="30"/>
      <c r="N45" s="30"/>
      <c r="O45" s="37"/>
      <c r="P45" s="30"/>
      <c r="Q45" s="30"/>
      <c r="R45" s="30"/>
      <c r="W45" s="100">
        <v>41</v>
      </c>
      <c r="X45" s="101" t="str">
        <f>B124</f>
        <v>Saquarema</v>
      </c>
      <c r="Y45" s="101" t="s">
        <v>331</v>
      </c>
      <c r="Z45" s="101" t="str">
        <f t="shared" si="2"/>
        <v>Índice Nacional de Preços ao Consumidor - INPC</v>
      </c>
      <c r="AA45" s="101" t="str">
        <f t="shared" si="3"/>
        <v>IMA-B</v>
      </c>
      <c r="AB45" s="100"/>
      <c r="AC45" s="101" t="s">
        <v>292</v>
      </c>
      <c r="AD45" s="101" t="s">
        <v>293</v>
      </c>
      <c r="AE45" s="32"/>
      <c r="AF45" s="32"/>
    </row>
    <row r="46" spans="1:32" ht="18" customHeight="1" hidden="1" outlineLevel="1">
      <c r="A46" s="50"/>
      <c r="B46" s="40" t="s">
        <v>245</v>
      </c>
      <c r="C46" s="30"/>
      <c r="D46" s="31"/>
      <c r="E46" s="30"/>
      <c r="F46" s="30"/>
      <c r="G46" s="30"/>
      <c r="H46" s="30"/>
      <c r="I46" s="30"/>
      <c r="J46" s="30"/>
      <c r="K46" s="30"/>
      <c r="L46" s="30"/>
      <c r="M46" s="30"/>
      <c r="N46" s="30"/>
      <c r="O46" s="37"/>
      <c r="P46" s="30"/>
      <c r="Q46" s="30"/>
      <c r="R46" s="30"/>
      <c r="W46" s="100">
        <v>42</v>
      </c>
      <c r="X46" s="101" t="str">
        <f>B127</f>
        <v>Severínia</v>
      </c>
      <c r="Y46" s="101" t="s">
        <v>332</v>
      </c>
      <c r="Z46" s="101" t="str">
        <f t="shared" si="2"/>
        <v>Índice Nacional de Preços ao Consumidor - INPC</v>
      </c>
      <c r="AA46" s="101" t="str">
        <f t="shared" si="3"/>
        <v>IMA-B</v>
      </c>
      <c r="AB46" s="100"/>
      <c r="AC46" s="101" t="s">
        <v>292</v>
      </c>
      <c r="AD46" s="101" t="s">
        <v>293</v>
      </c>
      <c r="AE46" s="32"/>
      <c r="AF46" s="32"/>
    </row>
    <row r="47" spans="1:32" ht="18" customHeight="1" hidden="1" outlineLevel="2">
      <c r="A47" s="50">
        <v>15</v>
      </c>
      <c r="B47" s="38"/>
      <c r="C47" s="41" t="str">
        <f>VLOOKUP(A47,geral,3,0)</f>
        <v>CAIXA E PREVIDÊNCIA DOS SERVIDORES MUNICIPAIS DE CUBATÃO</v>
      </c>
      <c r="D47" s="42" t="s">
        <v>390</v>
      </c>
      <c r="E47" s="43" t="s">
        <v>391</v>
      </c>
      <c r="F47" s="44" t="s">
        <v>392</v>
      </c>
      <c r="G47" s="43" t="s">
        <v>393</v>
      </c>
      <c r="H47" s="42" t="s">
        <v>32</v>
      </c>
      <c r="I47" s="42" t="s">
        <v>3</v>
      </c>
      <c r="J47" s="42"/>
      <c r="K47" s="45"/>
      <c r="L47" s="43" t="str">
        <f>VLOOKUP(A47,geral,4,0)</f>
        <v>Índice Nacional de Preços ao Consumidor - INPC</v>
      </c>
      <c r="M47" s="42" t="str">
        <f>VLOOKUP(A47,geral,5,0)</f>
        <v>IMA-B</v>
      </c>
      <c r="N47" s="42" t="s">
        <v>205</v>
      </c>
      <c r="O47" s="46">
        <v>41202</v>
      </c>
      <c r="P47" s="42" t="s">
        <v>394</v>
      </c>
      <c r="Q47" s="44" t="s">
        <v>392</v>
      </c>
      <c r="R47" s="47" t="s">
        <v>395</v>
      </c>
      <c r="W47" s="100">
        <v>43</v>
      </c>
      <c r="X47" s="101" t="str">
        <f>B130</f>
        <v>Taboão da Serra</v>
      </c>
      <c r="Y47" s="101" t="s">
        <v>277</v>
      </c>
      <c r="Z47" s="101" t="str">
        <f t="shared" si="2"/>
        <v>Índice Geral de Preços do Mercado - IGPM</v>
      </c>
      <c r="AA47" s="101" t="str">
        <f t="shared" si="3"/>
        <v>IMA-B</v>
      </c>
      <c r="AB47" s="100"/>
      <c r="AC47" s="101" t="s">
        <v>333</v>
      </c>
      <c r="AD47" s="101" t="s">
        <v>293</v>
      </c>
      <c r="AE47" s="32"/>
      <c r="AF47" s="32"/>
    </row>
    <row r="48" spans="1:32" ht="18" customHeight="1" hidden="1" outlineLevel="1">
      <c r="A48" s="50"/>
      <c r="B48" s="38"/>
      <c r="C48" s="30"/>
      <c r="D48" s="31"/>
      <c r="E48" s="30"/>
      <c r="F48" s="30"/>
      <c r="G48" s="30"/>
      <c r="H48" s="30"/>
      <c r="I48" s="30"/>
      <c r="J48" s="30"/>
      <c r="K48" s="30"/>
      <c r="L48" s="30"/>
      <c r="M48" s="30"/>
      <c r="N48" s="30"/>
      <c r="O48" s="37"/>
      <c r="P48" s="30"/>
      <c r="Q48" s="30"/>
      <c r="R48" s="30"/>
      <c r="W48" s="100">
        <v>44</v>
      </c>
      <c r="X48" s="101" t="str">
        <f>B133</f>
        <v>Taquaritinga</v>
      </c>
      <c r="Y48" s="101" t="s">
        <v>334</v>
      </c>
      <c r="Z48" s="101" t="str">
        <f t="shared" si="2"/>
        <v>Índice Nacional de Preços ao Consumidor - INPC</v>
      </c>
      <c r="AA48" s="101" t="str">
        <f t="shared" si="3"/>
        <v>IMA-B</v>
      </c>
      <c r="AB48" s="100"/>
      <c r="AC48" s="101" t="s">
        <v>292</v>
      </c>
      <c r="AD48" s="101" t="s">
        <v>293</v>
      </c>
      <c r="AE48" s="32"/>
      <c r="AF48" s="32"/>
    </row>
    <row r="49" spans="1:32" ht="18" customHeight="1" hidden="1" outlineLevel="1">
      <c r="A49" s="50"/>
      <c r="B49" s="40" t="s">
        <v>158</v>
      </c>
      <c r="C49" s="30"/>
      <c r="D49" s="31"/>
      <c r="E49" s="30"/>
      <c r="F49" s="30"/>
      <c r="G49" s="30"/>
      <c r="H49" s="30"/>
      <c r="I49" s="30"/>
      <c r="J49" s="30"/>
      <c r="K49" s="30"/>
      <c r="L49" s="30"/>
      <c r="M49" s="30"/>
      <c r="N49" s="30"/>
      <c r="O49" s="37"/>
      <c r="P49" s="30"/>
      <c r="Q49" s="30"/>
      <c r="R49" s="30"/>
      <c r="W49" s="100">
        <v>45</v>
      </c>
      <c r="X49" s="101" t="str">
        <f>B136</f>
        <v>Teresópolis</v>
      </c>
      <c r="Y49" s="101" t="s">
        <v>335</v>
      </c>
      <c r="Z49" s="101" t="str">
        <f t="shared" si="2"/>
        <v>Índice Nacional de Preços ao Consumidor - INPC</v>
      </c>
      <c r="AA49" s="101" t="str">
        <f t="shared" si="3"/>
        <v>IMA-B</v>
      </c>
      <c r="AB49" s="100"/>
      <c r="AC49" s="101" t="s">
        <v>292</v>
      </c>
      <c r="AD49" s="101" t="s">
        <v>293</v>
      </c>
      <c r="AE49" s="32"/>
      <c r="AF49" s="32"/>
    </row>
    <row r="50" spans="1:32" ht="18" customHeight="1" hidden="1" outlineLevel="2">
      <c r="A50" s="50">
        <v>16</v>
      </c>
      <c r="B50" s="38"/>
      <c r="C50" s="41" t="str">
        <f>VLOOKUP(A50,geral,3,0)</f>
        <v>INSTITUTO DE PREVIDÊNCIA DOS SERVIDORES PÚBLICOS DO MUNICÍPIO DE DUAS BARRAS</v>
      </c>
      <c r="D50" s="42" t="s">
        <v>157</v>
      </c>
      <c r="E50" s="43" t="s">
        <v>158</v>
      </c>
      <c r="F50" s="44" t="s">
        <v>159</v>
      </c>
      <c r="G50" s="43" t="s">
        <v>57</v>
      </c>
      <c r="H50" s="42" t="s">
        <v>33</v>
      </c>
      <c r="I50" s="42" t="s">
        <v>3</v>
      </c>
      <c r="J50" s="42"/>
      <c r="K50" s="45"/>
      <c r="L50" s="43" t="str">
        <f>VLOOKUP(A50,geral,4,0)</f>
        <v>Índice Nacional de Preços ao Consumidor - INPC</v>
      </c>
      <c r="M50" s="42" t="str">
        <f>VLOOKUP(A50,geral,5,0)</f>
        <v>IMA-B</v>
      </c>
      <c r="N50" s="42" t="s">
        <v>35</v>
      </c>
      <c r="O50" s="46">
        <v>41259</v>
      </c>
      <c r="P50" s="42" t="s">
        <v>160</v>
      </c>
      <c r="Q50" s="44" t="s">
        <v>159</v>
      </c>
      <c r="R50" s="47" t="s">
        <v>161</v>
      </c>
      <c r="W50" s="100">
        <v>46</v>
      </c>
      <c r="X50" s="101" t="str">
        <f>B139</f>
        <v>Trajano de Moraes</v>
      </c>
      <c r="Y50" s="101" t="s">
        <v>91</v>
      </c>
      <c r="Z50" s="101" t="str">
        <f t="shared" si="2"/>
        <v>Índice Nacional de Preços ao Consumidor - INPC</v>
      </c>
      <c r="AA50" s="101" t="str">
        <f t="shared" si="3"/>
        <v>IMA-B</v>
      </c>
      <c r="AB50" s="100"/>
      <c r="AC50" s="101" t="s">
        <v>292</v>
      </c>
      <c r="AD50" s="101" t="s">
        <v>293</v>
      </c>
      <c r="AE50" s="32"/>
      <c r="AF50" s="32"/>
    </row>
    <row r="51" spans="1:32" ht="18" customHeight="1" hidden="1" outlineLevel="1">
      <c r="A51" s="50"/>
      <c r="B51" s="38"/>
      <c r="C51" s="30"/>
      <c r="D51" s="31"/>
      <c r="E51" s="30"/>
      <c r="F51" s="30"/>
      <c r="G51" s="30"/>
      <c r="H51" s="30"/>
      <c r="I51" s="30"/>
      <c r="J51" s="30"/>
      <c r="K51" s="30"/>
      <c r="L51" s="30"/>
      <c r="M51" s="30"/>
      <c r="N51" s="30"/>
      <c r="O51" s="37"/>
      <c r="P51" s="30"/>
      <c r="Q51" s="30"/>
      <c r="R51" s="30"/>
      <c r="W51" s="100">
        <v>47</v>
      </c>
      <c r="X51" s="101" t="str">
        <f>B142</f>
        <v>Uberaba</v>
      </c>
      <c r="Y51" s="101" t="s">
        <v>336</v>
      </c>
      <c r="Z51" s="101" t="str">
        <f t="shared" si="2"/>
        <v>Índice Nacional de Preços ao Consumidor - INPC</v>
      </c>
      <c r="AA51" s="101" t="str">
        <f t="shared" si="3"/>
        <v>IMA-B</v>
      </c>
      <c r="AB51" s="100"/>
      <c r="AC51" s="101" t="s">
        <v>292</v>
      </c>
      <c r="AD51" s="101" t="s">
        <v>293</v>
      </c>
      <c r="AE51" s="32"/>
      <c r="AF51" s="32"/>
    </row>
    <row r="52" spans="1:32" ht="18" customHeight="1" hidden="1" outlineLevel="1">
      <c r="A52" s="50"/>
      <c r="B52" s="40" t="s">
        <v>246</v>
      </c>
      <c r="C52" s="30"/>
      <c r="D52" s="31"/>
      <c r="E52" s="30"/>
      <c r="F52" s="30"/>
      <c r="G52" s="30"/>
      <c r="H52" s="30"/>
      <c r="I52" s="30"/>
      <c r="J52" s="30"/>
      <c r="K52" s="30"/>
      <c r="L52" s="30"/>
      <c r="M52" s="30"/>
      <c r="N52" s="30"/>
      <c r="O52" s="37"/>
      <c r="P52" s="30"/>
      <c r="Q52" s="30"/>
      <c r="R52" s="30"/>
      <c r="W52" s="100">
        <v>48</v>
      </c>
      <c r="X52" s="101" t="str">
        <f>B145</f>
        <v>Varre-Sai</v>
      </c>
      <c r="Y52" s="101" t="s">
        <v>337</v>
      </c>
      <c r="Z52" s="101" t="str">
        <f t="shared" si="2"/>
        <v>Índice Nacional de Preços ao Consumidor - INPC</v>
      </c>
      <c r="AA52" s="101" t="str">
        <f t="shared" si="3"/>
        <v>IMA-B</v>
      </c>
      <c r="AB52" s="100"/>
      <c r="AC52" s="101" t="s">
        <v>292</v>
      </c>
      <c r="AD52" s="101" t="s">
        <v>293</v>
      </c>
      <c r="AE52" s="32"/>
      <c r="AF52" s="32"/>
    </row>
    <row r="53" spans="1:32" ht="18" customHeight="1" hidden="1" outlineLevel="2">
      <c r="A53" s="50">
        <v>17</v>
      </c>
      <c r="B53" s="38"/>
      <c r="C53" s="41" t="str">
        <f>VLOOKUP(A53,geral,3,0)</f>
        <v>INSTITUTO DE PREVIDÊNCIA DOS SERVIDORES DO ESTADO DO RIO GRANDE DO NORTE - IPE</v>
      </c>
      <c r="D53" s="42" t="s">
        <v>179</v>
      </c>
      <c r="E53" s="43" t="s">
        <v>180</v>
      </c>
      <c r="F53" s="44" t="s">
        <v>181</v>
      </c>
      <c r="G53" s="43" t="s">
        <v>182</v>
      </c>
      <c r="H53" s="42" t="s">
        <v>33</v>
      </c>
      <c r="I53" s="42" t="s">
        <v>3</v>
      </c>
      <c r="J53" s="42"/>
      <c r="K53" s="45"/>
      <c r="L53" s="43" t="str">
        <f>VLOOKUP(A53,geral,4,0)</f>
        <v>Índice Nacional de Preços ao Consumidor - INPC</v>
      </c>
      <c r="M53" s="42" t="str">
        <f>VLOOKUP(A53,geral,5,0)</f>
        <v>IMA-B</v>
      </c>
      <c r="N53" s="42" t="s">
        <v>205</v>
      </c>
      <c r="O53" s="46">
        <v>40826</v>
      </c>
      <c r="P53" s="42" t="s">
        <v>183</v>
      </c>
      <c r="Q53" s="44" t="s">
        <v>184</v>
      </c>
      <c r="R53" s="47" t="s">
        <v>185</v>
      </c>
      <c r="W53" s="100">
        <v>49</v>
      </c>
      <c r="X53" s="101" t="str">
        <f>B148</f>
        <v>Vassouras</v>
      </c>
      <c r="Y53" s="101" t="s">
        <v>338</v>
      </c>
      <c r="Z53" s="101" t="str">
        <f t="shared" si="2"/>
        <v>Índice de Preços ao Consumidor Amplo - IPCA</v>
      </c>
      <c r="AA53" s="101" t="str">
        <f t="shared" si="3"/>
        <v>IMA-B</v>
      </c>
      <c r="AB53" s="100"/>
      <c r="AC53" s="101" t="s">
        <v>295</v>
      </c>
      <c r="AD53" s="101" t="s">
        <v>293</v>
      </c>
      <c r="AE53" s="32"/>
      <c r="AF53" s="32"/>
    </row>
    <row r="54" spans="1:32" ht="18" customHeight="1" hidden="1" outlineLevel="1">
      <c r="A54" s="50"/>
      <c r="B54" s="38"/>
      <c r="C54" s="30"/>
      <c r="D54" s="31"/>
      <c r="E54" s="30"/>
      <c r="F54" s="30"/>
      <c r="G54" s="30"/>
      <c r="H54" s="30"/>
      <c r="I54" s="30"/>
      <c r="J54" s="30"/>
      <c r="K54" s="30"/>
      <c r="L54" s="30"/>
      <c r="M54" s="30"/>
      <c r="N54" s="30"/>
      <c r="O54" s="37"/>
      <c r="P54" s="30"/>
      <c r="Q54" s="30"/>
      <c r="R54" s="30"/>
      <c r="W54" s="100">
        <v>50</v>
      </c>
      <c r="X54" s="101" t="str">
        <f>B151</f>
        <v>Viradouro</v>
      </c>
      <c r="Y54" s="101" t="s">
        <v>339</v>
      </c>
      <c r="Z54" s="101" t="str">
        <f t="shared" si="2"/>
        <v>Índice Nacional de Preços ao Consumidor - INPC</v>
      </c>
      <c r="AA54" s="101" t="str">
        <f t="shared" si="3"/>
        <v>IMA-B</v>
      </c>
      <c r="AB54" s="100"/>
      <c r="AC54" s="101" t="s">
        <v>292</v>
      </c>
      <c r="AD54" s="101" t="s">
        <v>293</v>
      </c>
      <c r="AE54" s="32"/>
      <c r="AF54" s="32"/>
    </row>
    <row r="55" spans="1:32" ht="18" customHeight="1" hidden="1" outlineLevel="1">
      <c r="A55" s="50"/>
      <c r="B55" s="40" t="s">
        <v>247</v>
      </c>
      <c r="C55" s="30"/>
      <c r="D55" s="31"/>
      <c r="E55" s="30"/>
      <c r="F55" s="30"/>
      <c r="G55" s="30"/>
      <c r="H55" s="30"/>
      <c r="I55" s="30"/>
      <c r="J55" s="30"/>
      <c r="K55" s="30"/>
      <c r="L55" s="30"/>
      <c r="M55" s="30"/>
      <c r="N55" s="30"/>
      <c r="O55" s="37"/>
      <c r="P55" s="30"/>
      <c r="Q55" s="30"/>
      <c r="R55" s="30"/>
      <c r="W55" s="100">
        <v>51</v>
      </c>
      <c r="X55" s="101" t="str">
        <f>B154</f>
        <v>Zacarias</v>
      </c>
      <c r="Y55" s="101" t="s">
        <v>340</v>
      </c>
      <c r="Z55" s="101" t="str">
        <f t="shared" si="2"/>
        <v>Índice de Preços ao Consumidor Amplo - IPCA</v>
      </c>
      <c r="AA55" s="101" t="str">
        <f t="shared" si="3"/>
        <v>IMA-B</v>
      </c>
      <c r="AB55" s="100"/>
      <c r="AC55" s="101" t="s">
        <v>295</v>
      </c>
      <c r="AD55" s="101" t="s">
        <v>293</v>
      </c>
      <c r="AE55" s="32"/>
      <c r="AF55" s="32"/>
    </row>
    <row r="56" spans="1:32" ht="18" customHeight="1" hidden="1" outlineLevel="2">
      <c r="A56" s="50">
        <v>18</v>
      </c>
      <c r="B56" s="38"/>
      <c r="C56" s="41" t="str">
        <f>VLOOKUP(A56,geral,3,0)</f>
        <v>FUNDO MUNICIPAL DE PREVIDENCIA DOS SERVIDORES PÚBLICOS DO MUNICIPIO DE GUAIRA</v>
      </c>
      <c r="D56" s="42" t="s">
        <v>125</v>
      </c>
      <c r="E56" s="43" t="s">
        <v>126</v>
      </c>
      <c r="F56" s="44" t="s">
        <v>127</v>
      </c>
      <c r="G56" s="43" t="s">
        <v>87</v>
      </c>
      <c r="H56" s="42" t="s">
        <v>33</v>
      </c>
      <c r="I56" s="42" t="s">
        <v>3</v>
      </c>
      <c r="J56" s="42"/>
      <c r="K56" s="45"/>
      <c r="L56" s="43" t="str">
        <f>VLOOKUP(A56,geral,4,0)</f>
        <v>Índice Nacional de Preços ao Consumidor - INPC</v>
      </c>
      <c r="M56" s="42" t="str">
        <f>VLOOKUP(A56,geral,5,0)</f>
        <v>IMA-B</v>
      </c>
      <c r="N56" s="42" t="s">
        <v>205</v>
      </c>
      <c r="O56" s="46">
        <v>40903</v>
      </c>
      <c r="P56" s="42" t="s">
        <v>128</v>
      </c>
      <c r="Q56" s="44" t="s">
        <v>127</v>
      </c>
      <c r="R56" s="47" t="s">
        <v>129</v>
      </c>
      <c r="W56" s="100">
        <v>52</v>
      </c>
      <c r="X56" s="101" t="str">
        <f>B157</f>
        <v>São Bento do Sul</v>
      </c>
      <c r="Y56" s="101" t="s">
        <v>374</v>
      </c>
      <c r="Z56" s="101" t="str">
        <f t="shared" si="2"/>
        <v>Índice Nacional de Preços ao Consumidor - INPC</v>
      </c>
      <c r="AA56" s="101" t="str">
        <f t="shared" si="3"/>
        <v>IMA-B</v>
      </c>
      <c r="AB56" s="100"/>
      <c r="AC56" s="101" t="s">
        <v>292</v>
      </c>
      <c r="AD56" s="101" t="s">
        <v>293</v>
      </c>
      <c r="AE56" s="32"/>
      <c r="AF56" s="32"/>
    </row>
    <row r="57" spans="1:32" ht="18" customHeight="1" hidden="1" outlineLevel="1">
      <c r="A57" s="50"/>
      <c r="B57" s="38"/>
      <c r="C57" s="30"/>
      <c r="D57" s="31"/>
      <c r="E57" s="30"/>
      <c r="F57" s="30"/>
      <c r="G57" s="30"/>
      <c r="H57" s="30"/>
      <c r="I57" s="30"/>
      <c r="J57" s="30"/>
      <c r="K57" s="30"/>
      <c r="L57" s="30"/>
      <c r="M57" s="30"/>
      <c r="N57" s="30"/>
      <c r="O57" s="37"/>
      <c r="P57" s="30"/>
      <c r="Q57" s="30"/>
      <c r="R57" s="30"/>
      <c r="W57" s="100">
        <v>53</v>
      </c>
      <c r="X57" s="101"/>
      <c r="Y57" s="101"/>
      <c r="Z57" s="101">
        <f>IF(MID(AC57,1,4)="INPC",AE$5,IF(MID(AC57,1,4)="IPCA",AE$7,IF(MID(AC57,1,4)="IGPM",AE$6,0)))</f>
        <v>0</v>
      </c>
      <c r="AA57" s="101">
        <f t="shared" si="3"/>
        <v>0</v>
      </c>
      <c r="AB57" s="100"/>
      <c r="AC57" s="101"/>
      <c r="AD57" s="101"/>
      <c r="AE57" s="32"/>
      <c r="AF57" s="32"/>
    </row>
    <row r="58" spans="1:32" ht="14.25" customHeight="1" hidden="1" outlineLevel="1">
      <c r="A58" s="50"/>
      <c r="B58" s="40" t="s">
        <v>109</v>
      </c>
      <c r="C58" s="30"/>
      <c r="D58" s="31"/>
      <c r="E58" s="30"/>
      <c r="F58" s="30"/>
      <c r="G58" s="30"/>
      <c r="H58" s="30"/>
      <c r="I58" s="30"/>
      <c r="J58" s="30"/>
      <c r="K58" s="30"/>
      <c r="L58" s="30"/>
      <c r="M58" s="30"/>
      <c r="N58" s="30"/>
      <c r="O58" s="37"/>
      <c r="P58" s="30"/>
      <c r="Q58" s="30"/>
      <c r="R58" s="30"/>
      <c r="W58" s="100">
        <v>54</v>
      </c>
      <c r="X58" s="101">
        <f>B163</f>
        <v>0</v>
      </c>
      <c r="Y58" s="101"/>
      <c r="Z58" s="101">
        <f t="shared" si="2"/>
        <v>0</v>
      </c>
      <c r="AA58" s="101">
        <f t="shared" si="3"/>
        <v>0</v>
      </c>
      <c r="AB58" s="100"/>
      <c r="AC58" s="101"/>
      <c r="AD58" s="101"/>
      <c r="AE58" s="32"/>
      <c r="AF58" s="32"/>
    </row>
    <row r="59" spans="1:32" ht="18" customHeight="1" hidden="1" outlineLevel="2">
      <c r="A59" s="50">
        <v>19</v>
      </c>
      <c r="B59" s="38"/>
      <c r="C59" s="41" t="str">
        <f>VLOOKUP(A59,geral,3,0)</f>
        <v>FUNDO DE APOSENTADORIA E PENSÕES DOS FUNCIONÁRIOS PÚBLICOS  MUNICIPAIS DE IGARAÇU DO TIETÊ</v>
      </c>
      <c r="D59" s="42" t="s">
        <v>108</v>
      </c>
      <c r="E59" s="43" t="s">
        <v>109</v>
      </c>
      <c r="F59" s="44" t="s">
        <v>110</v>
      </c>
      <c r="G59" s="43" t="s">
        <v>105</v>
      </c>
      <c r="H59" s="42" t="s">
        <v>32</v>
      </c>
      <c r="I59" s="42" t="s">
        <v>3</v>
      </c>
      <c r="J59" s="42"/>
      <c r="K59" s="45"/>
      <c r="L59" s="43" t="str">
        <f>VLOOKUP(A59,geral,4,0)</f>
        <v>Índice de Preços ao Consumidor Amplo - IPCA</v>
      </c>
      <c r="M59" s="42" t="str">
        <f>VLOOKUP(A59,geral,5,0)</f>
        <v>IMA-B</v>
      </c>
      <c r="N59" s="42" t="s">
        <v>205</v>
      </c>
      <c r="O59" s="46">
        <v>41196</v>
      </c>
      <c r="P59" s="42" t="s">
        <v>111</v>
      </c>
      <c r="Q59" s="44" t="s">
        <v>110</v>
      </c>
      <c r="R59" s="47" t="s">
        <v>112</v>
      </c>
      <c r="W59" s="100">
        <v>55</v>
      </c>
      <c r="X59" s="101">
        <f>B166</f>
        <v>0</v>
      </c>
      <c r="Y59" s="101"/>
      <c r="Z59" s="101">
        <f t="shared" si="2"/>
        <v>0</v>
      </c>
      <c r="AA59" s="101">
        <f t="shared" si="3"/>
        <v>0</v>
      </c>
      <c r="AB59" s="100"/>
      <c r="AC59" s="101"/>
      <c r="AD59" s="101"/>
      <c r="AE59" s="32"/>
      <c r="AF59" s="32"/>
    </row>
    <row r="60" spans="1:32" ht="18" customHeight="1" hidden="1" outlineLevel="1">
      <c r="A60" s="50"/>
      <c r="B60" s="38"/>
      <c r="C60" s="30"/>
      <c r="D60" s="31"/>
      <c r="E60" s="30"/>
      <c r="F60" s="30"/>
      <c r="G60" s="30"/>
      <c r="H60" s="30"/>
      <c r="I60" s="30"/>
      <c r="J60" s="30"/>
      <c r="K60" s="30"/>
      <c r="L60" s="30"/>
      <c r="M60" s="30"/>
      <c r="N60" s="30"/>
      <c r="O60" s="37"/>
      <c r="P60" s="30"/>
      <c r="Q60" s="30"/>
      <c r="R60" s="30"/>
      <c r="W60" s="100">
        <v>56</v>
      </c>
      <c r="X60" s="101">
        <f>B169</f>
        <v>0</v>
      </c>
      <c r="Y60" s="101"/>
      <c r="Z60" s="101">
        <f t="shared" si="2"/>
        <v>0</v>
      </c>
      <c r="AA60" s="101">
        <f t="shared" si="3"/>
        <v>0</v>
      </c>
      <c r="AB60" s="100"/>
      <c r="AC60" s="101"/>
      <c r="AD60" s="101"/>
      <c r="AE60" s="32"/>
      <c r="AF60" s="32"/>
    </row>
    <row r="61" spans="1:32" ht="18" customHeight="1" hidden="1" outlineLevel="1">
      <c r="A61" s="50"/>
      <c r="B61" s="40" t="s">
        <v>137</v>
      </c>
      <c r="C61" s="30"/>
      <c r="D61" s="31"/>
      <c r="E61" s="30"/>
      <c r="F61" s="30"/>
      <c r="G61" s="30"/>
      <c r="H61" s="30"/>
      <c r="I61" s="30"/>
      <c r="J61" s="30"/>
      <c r="K61" s="30"/>
      <c r="L61" s="30"/>
      <c r="M61" s="30"/>
      <c r="N61" s="30"/>
      <c r="O61" s="37"/>
      <c r="P61" s="30"/>
      <c r="Q61" s="30"/>
      <c r="R61" s="30"/>
      <c r="W61" s="100">
        <v>57</v>
      </c>
      <c r="X61" s="101">
        <f>B172</f>
        <v>0</v>
      </c>
      <c r="Y61" s="101"/>
      <c r="Z61" s="101">
        <f t="shared" si="2"/>
        <v>0</v>
      </c>
      <c r="AA61" s="101">
        <f t="shared" si="3"/>
        <v>0</v>
      </c>
      <c r="AB61" s="100"/>
      <c r="AC61" s="101"/>
      <c r="AD61" s="101"/>
      <c r="AE61" s="32"/>
      <c r="AF61" s="32"/>
    </row>
    <row r="62" spans="1:32" ht="18" customHeight="1" hidden="1" outlineLevel="2">
      <c r="A62" s="50">
        <v>20</v>
      </c>
      <c r="B62" s="38"/>
      <c r="C62" s="41" t="str">
        <f>VLOOKUP(A62,geral,3,0)</f>
        <v>INSTITUTO DE ASSISTÊNCIA PREVIDÊNCIA E PENSÕES DOS SERVIDORES PÚBLICOS MUNICIPAIS DE IGUABA GRANDE - PREVIG</v>
      </c>
      <c r="D62" s="42" t="s">
        <v>136</v>
      </c>
      <c r="E62" s="43" t="s">
        <v>137</v>
      </c>
      <c r="F62" s="44" t="s">
        <v>138</v>
      </c>
      <c r="G62" s="43" t="s">
        <v>139</v>
      </c>
      <c r="H62" s="42" t="s">
        <v>32</v>
      </c>
      <c r="I62" s="42" t="s">
        <v>3</v>
      </c>
      <c r="J62" s="42"/>
      <c r="K62" s="45"/>
      <c r="L62" s="43" t="str">
        <f>VLOOKUP(A62,geral,4,0)</f>
        <v>Índice Nacional de Preços ao Consumidor - INPC</v>
      </c>
      <c r="M62" s="42" t="str">
        <f>VLOOKUP(A62,geral,5,0)</f>
        <v>IMA-B</v>
      </c>
      <c r="N62" s="42" t="s">
        <v>205</v>
      </c>
      <c r="O62" s="46">
        <v>41249</v>
      </c>
      <c r="P62" s="42" t="s">
        <v>140</v>
      </c>
      <c r="Q62" s="44" t="s">
        <v>138</v>
      </c>
      <c r="R62" s="47" t="s">
        <v>141</v>
      </c>
      <c r="W62" s="100">
        <v>58</v>
      </c>
      <c r="X62" s="101">
        <f>B175</f>
        <v>0</v>
      </c>
      <c r="Y62" s="101"/>
      <c r="Z62" s="101">
        <f t="shared" si="2"/>
        <v>0</v>
      </c>
      <c r="AA62" s="101">
        <f t="shared" si="3"/>
        <v>0</v>
      </c>
      <c r="AB62" s="100"/>
      <c r="AC62" s="102"/>
      <c r="AD62" s="102"/>
      <c r="AE62" s="32"/>
      <c r="AF62" s="32"/>
    </row>
    <row r="63" spans="1:32" ht="18" customHeight="1" hidden="1" outlineLevel="1">
      <c r="A63" s="50"/>
      <c r="B63" s="38"/>
      <c r="C63" s="30"/>
      <c r="D63" s="31"/>
      <c r="E63" s="30"/>
      <c r="F63" s="30"/>
      <c r="G63" s="30"/>
      <c r="H63" s="30"/>
      <c r="I63" s="30"/>
      <c r="J63" s="30"/>
      <c r="K63" s="30"/>
      <c r="L63" s="30"/>
      <c r="M63" s="30"/>
      <c r="N63" s="30"/>
      <c r="O63" s="37"/>
      <c r="P63" s="30"/>
      <c r="Q63" s="30"/>
      <c r="R63" s="30"/>
      <c r="W63" s="100">
        <v>59</v>
      </c>
      <c r="X63" s="101">
        <f>B178</f>
        <v>0</v>
      </c>
      <c r="Y63" s="101"/>
      <c r="Z63" s="101">
        <f t="shared" si="2"/>
        <v>0</v>
      </c>
      <c r="AA63" s="101">
        <f t="shared" si="3"/>
        <v>0</v>
      </c>
      <c r="AB63" s="100"/>
      <c r="AC63" s="102"/>
      <c r="AD63" s="102"/>
      <c r="AE63" s="32"/>
      <c r="AF63" s="32"/>
    </row>
    <row r="64" spans="1:32" ht="18" customHeight="1" hidden="1" outlineLevel="1">
      <c r="A64" s="50"/>
      <c r="B64" s="40" t="s">
        <v>248</v>
      </c>
      <c r="C64" s="30"/>
      <c r="D64" s="31"/>
      <c r="E64" s="30"/>
      <c r="F64" s="30"/>
      <c r="G64" s="30"/>
      <c r="H64" s="30"/>
      <c r="I64" s="30"/>
      <c r="J64" s="30"/>
      <c r="K64" s="30"/>
      <c r="L64" s="30"/>
      <c r="M64" s="30"/>
      <c r="N64" s="30"/>
      <c r="O64" s="37"/>
      <c r="P64" s="30"/>
      <c r="Q64" s="30"/>
      <c r="R64" s="30"/>
      <c r="W64" s="100">
        <v>60</v>
      </c>
      <c r="X64" s="101">
        <f>B181</f>
        <v>0</v>
      </c>
      <c r="Y64" s="101"/>
      <c r="Z64" s="101">
        <f t="shared" si="2"/>
        <v>0</v>
      </c>
      <c r="AA64" s="101">
        <f t="shared" si="3"/>
        <v>0</v>
      </c>
      <c r="AB64" s="100"/>
      <c r="AC64" s="102"/>
      <c r="AD64" s="102"/>
      <c r="AE64" s="32"/>
      <c r="AF64" s="32"/>
    </row>
    <row r="65" spans="1:32" ht="18" customHeight="1" hidden="1" outlineLevel="2">
      <c r="A65" s="50">
        <v>21</v>
      </c>
      <c r="B65" s="38"/>
      <c r="C65" s="41" t="str">
        <f>VLOOKUP(A65,geral,3,0)</f>
        <v>ITAPREVI - INSTITUTO DE PREVIDÊNCIA E ASSISTÊNCIA DOS SERVIDORES DO MUNICÍPIO DE ITABORAÍ</v>
      </c>
      <c r="D65" s="42" t="s">
        <v>201</v>
      </c>
      <c r="E65" s="43" t="s">
        <v>202</v>
      </c>
      <c r="F65" s="44" t="s">
        <v>203</v>
      </c>
      <c r="G65" s="43" t="s">
        <v>204</v>
      </c>
      <c r="H65" s="42" t="s">
        <v>29</v>
      </c>
      <c r="I65" s="42" t="s">
        <v>3</v>
      </c>
      <c r="J65" s="42"/>
      <c r="K65" s="45"/>
      <c r="L65" s="43" t="str">
        <f>VLOOKUP(A65,geral,4,0)</f>
        <v>Índice de Preços ao Consumidor Amplo - IPCA</v>
      </c>
      <c r="M65" s="42" t="str">
        <f>VLOOKUP(A65,geral,5,0)</f>
        <v>IMA-B</v>
      </c>
      <c r="N65" s="42" t="s">
        <v>205</v>
      </c>
      <c r="O65" s="46">
        <v>41205</v>
      </c>
      <c r="P65" s="42" t="s">
        <v>206</v>
      </c>
      <c r="Q65" s="44" t="s">
        <v>207</v>
      </c>
      <c r="R65" s="47" t="s">
        <v>208</v>
      </c>
      <c r="W65" s="100">
        <v>61</v>
      </c>
      <c r="X65" s="101">
        <f>B184</f>
        <v>0</v>
      </c>
      <c r="Y65" s="101"/>
      <c r="Z65" s="101">
        <f t="shared" si="2"/>
        <v>0</v>
      </c>
      <c r="AA65" s="101">
        <f t="shared" si="3"/>
        <v>0</v>
      </c>
      <c r="AB65" s="100"/>
      <c r="AC65" s="102"/>
      <c r="AD65" s="102"/>
      <c r="AE65" s="32"/>
      <c r="AF65" s="32"/>
    </row>
    <row r="66" spans="1:32" ht="18" customHeight="1" hidden="1" outlineLevel="1">
      <c r="A66" s="50"/>
      <c r="B66" s="38"/>
      <c r="C66" s="30"/>
      <c r="D66" s="31"/>
      <c r="E66" s="30"/>
      <c r="F66" s="30"/>
      <c r="G66" s="30"/>
      <c r="H66" s="30"/>
      <c r="I66" s="30"/>
      <c r="J66" s="30"/>
      <c r="K66" s="30"/>
      <c r="L66" s="30"/>
      <c r="M66" s="30"/>
      <c r="N66" s="30"/>
      <c r="O66" s="37"/>
      <c r="P66" s="30"/>
      <c r="Q66" s="30"/>
      <c r="R66" s="30"/>
      <c r="W66" s="100">
        <v>62</v>
      </c>
      <c r="X66" s="101">
        <f>B187</f>
        <v>0</v>
      </c>
      <c r="Y66" s="101"/>
      <c r="Z66" s="101">
        <f t="shared" si="2"/>
        <v>0</v>
      </c>
      <c r="AA66" s="101">
        <f t="shared" si="3"/>
        <v>0</v>
      </c>
      <c r="AB66" s="100"/>
      <c r="AC66" s="102"/>
      <c r="AD66" s="102"/>
      <c r="AE66" s="32"/>
      <c r="AF66" s="32"/>
    </row>
    <row r="67" spans="1:32" ht="18" customHeight="1" hidden="1" outlineLevel="1">
      <c r="A67" s="50"/>
      <c r="B67" s="40" t="s">
        <v>249</v>
      </c>
      <c r="C67" s="30"/>
      <c r="D67" s="31"/>
      <c r="E67" s="30"/>
      <c r="F67" s="30"/>
      <c r="G67" s="30"/>
      <c r="H67" s="30"/>
      <c r="I67" s="30"/>
      <c r="J67" s="30"/>
      <c r="K67" s="30"/>
      <c r="L67" s="30"/>
      <c r="M67" s="30"/>
      <c r="N67" s="30"/>
      <c r="O67" s="37"/>
      <c r="P67" s="30"/>
      <c r="Q67" s="30"/>
      <c r="R67" s="30"/>
      <c r="W67" s="100">
        <v>63</v>
      </c>
      <c r="X67" s="101">
        <f>B190</f>
        <v>0</v>
      </c>
      <c r="Y67" s="101"/>
      <c r="Z67" s="101">
        <f t="shared" si="2"/>
        <v>0</v>
      </c>
      <c r="AA67" s="101">
        <f t="shared" si="3"/>
        <v>0</v>
      </c>
      <c r="AB67" s="100"/>
      <c r="AC67" s="102"/>
      <c r="AD67" s="102"/>
      <c r="AE67" s="32"/>
      <c r="AF67" s="32"/>
    </row>
    <row r="68" spans="1:32" ht="18" customHeight="1" hidden="1" outlineLevel="2">
      <c r="A68" s="50">
        <v>22</v>
      </c>
      <c r="B68" s="38"/>
      <c r="C68" s="41" t="str">
        <f>VLOOKUP(A68,geral,3,0)</f>
        <v>FUNDO MUNICIPAL DE SEGURIDADE DE ITAJOBI</v>
      </c>
      <c r="D68" s="42" t="s">
        <v>396</v>
      </c>
      <c r="E68" s="43" t="s">
        <v>397</v>
      </c>
      <c r="F68" s="44" t="s">
        <v>398</v>
      </c>
      <c r="G68" s="43" t="s">
        <v>105</v>
      </c>
      <c r="H68" s="42" t="s">
        <v>33</v>
      </c>
      <c r="I68" s="42" t="s">
        <v>3</v>
      </c>
      <c r="J68" s="42"/>
      <c r="K68" s="45"/>
      <c r="L68" s="43" t="str">
        <f>VLOOKUP(A68,geral,4,0)</f>
        <v>Índice de Preços ao Consumidor Amplo - IPCA</v>
      </c>
      <c r="M68" s="42" t="str">
        <f>VLOOKUP(A68,geral,5,0)</f>
        <v>IMA-B</v>
      </c>
      <c r="N68" s="42"/>
      <c r="O68" s="46"/>
      <c r="P68" s="42" t="s">
        <v>399</v>
      </c>
      <c r="Q68" s="44" t="s">
        <v>398</v>
      </c>
      <c r="R68" s="47" t="s">
        <v>400</v>
      </c>
      <c r="W68" s="100">
        <v>64</v>
      </c>
      <c r="X68" s="101">
        <f>B193</f>
        <v>0</v>
      </c>
      <c r="Y68" s="101"/>
      <c r="Z68" s="101">
        <f t="shared" si="2"/>
        <v>0</v>
      </c>
      <c r="AA68" s="101">
        <f t="shared" si="3"/>
        <v>0</v>
      </c>
      <c r="AB68" s="100"/>
      <c r="AC68" s="102"/>
      <c r="AD68" s="102"/>
      <c r="AE68" s="32"/>
      <c r="AF68" s="32"/>
    </row>
    <row r="69" spans="1:32" ht="18" customHeight="1" hidden="1" outlineLevel="1">
      <c r="A69" s="50"/>
      <c r="B69" s="38"/>
      <c r="C69" s="30"/>
      <c r="D69" s="31"/>
      <c r="E69" s="30"/>
      <c r="F69" s="30"/>
      <c r="G69" s="30"/>
      <c r="H69" s="30"/>
      <c r="I69" s="30"/>
      <c r="J69" s="30"/>
      <c r="K69" s="30"/>
      <c r="L69" s="30"/>
      <c r="M69" s="30"/>
      <c r="N69" s="30"/>
      <c r="O69" s="37"/>
      <c r="P69" s="30"/>
      <c r="Q69" s="30"/>
      <c r="R69" s="30"/>
      <c r="W69" s="100">
        <v>65</v>
      </c>
      <c r="X69" s="101">
        <f>B196</f>
        <v>0</v>
      </c>
      <c r="Y69" s="101"/>
      <c r="Z69" s="101">
        <f aca="true" t="shared" si="4" ref="Z69:Z77">IF(MID(AC69,1,4)="INPC",AE$5,IF(MID(AC69,1,4)="IPCA",AE$7,IF(MID(AC69,1,4)="IGPM",AE$6,0)))</f>
        <v>0</v>
      </c>
      <c r="AA69" s="101">
        <f aca="true" t="shared" si="5" ref="AA69:AA77">IF(MID(AD69,1,5)="IMA-B",AF$5,IF(MID(AD69,1,5)="IMA-C",AF$6,IF(MID(AD69,1,5)="IMA-M",AF$7,IF(MID(AD69,1,5)="IMA-S",AF$8,IF(MID(AD69,1,9)="IMA-GERAL",AF$9,0)))))</f>
        <v>0</v>
      </c>
      <c r="AB69" s="100"/>
      <c r="AC69" s="102"/>
      <c r="AD69" s="102"/>
      <c r="AE69" s="32"/>
      <c r="AF69" s="32"/>
    </row>
    <row r="70" spans="1:32" ht="18" customHeight="1" hidden="1" outlineLevel="1">
      <c r="A70" s="50"/>
      <c r="B70" s="40" t="s">
        <v>230</v>
      </c>
      <c r="C70" s="30"/>
      <c r="D70" s="31"/>
      <c r="E70" s="30"/>
      <c r="F70" s="30"/>
      <c r="G70" s="30"/>
      <c r="H70" s="30"/>
      <c r="I70" s="30"/>
      <c r="J70" s="30"/>
      <c r="K70" s="30"/>
      <c r="L70" s="30"/>
      <c r="M70" s="30"/>
      <c r="N70" s="30"/>
      <c r="O70" s="37"/>
      <c r="P70" s="30"/>
      <c r="Q70" s="30"/>
      <c r="R70" s="30"/>
      <c r="W70" s="100">
        <v>66</v>
      </c>
      <c r="X70" s="101">
        <f>B199</f>
        <v>0</v>
      </c>
      <c r="Y70" s="101"/>
      <c r="Z70" s="101">
        <f t="shared" si="4"/>
        <v>0</v>
      </c>
      <c r="AA70" s="101">
        <f t="shared" si="5"/>
        <v>0</v>
      </c>
      <c r="AB70" s="100"/>
      <c r="AC70" s="102"/>
      <c r="AD70" s="102"/>
      <c r="AE70" s="32"/>
      <c r="AF70" s="32"/>
    </row>
    <row r="71" spans="1:32" ht="18" customHeight="1" hidden="1" outlineLevel="2">
      <c r="A71" s="50">
        <v>23</v>
      </c>
      <c r="B71" s="38"/>
      <c r="C71" s="41" t="str">
        <f>VLOOKUP(A71,geral,3,0)</f>
        <v>INSTITUTO DE PREVIDÊNCIA DOS SERVIDORES MUNICIPAIS DA ESTÂNCIA BALNEÁREA DE ITANHAÉM</v>
      </c>
      <c r="D71" s="42" t="s">
        <v>42</v>
      </c>
      <c r="E71" s="43" t="s">
        <v>45</v>
      </c>
      <c r="F71" s="44" t="s">
        <v>47</v>
      </c>
      <c r="G71" s="43" t="s">
        <v>48</v>
      </c>
      <c r="H71" s="42" t="s">
        <v>33</v>
      </c>
      <c r="I71" s="42" t="s">
        <v>3</v>
      </c>
      <c r="J71" s="42">
        <v>3112</v>
      </c>
      <c r="K71" s="45" t="s">
        <v>44</v>
      </c>
      <c r="L71" s="43" t="str">
        <f>VLOOKUP(A71,geral,4,0)</f>
        <v>Índice Nacional de Preços ao Consumidor - INPC</v>
      </c>
      <c r="M71" s="42" t="str">
        <f>VLOOKUP(A71,geral,5,0)</f>
        <v>IMA-B</v>
      </c>
      <c r="N71" s="42" t="s">
        <v>205</v>
      </c>
      <c r="O71" s="46" t="s">
        <v>46</v>
      </c>
      <c r="P71" s="42" t="s">
        <v>50</v>
      </c>
      <c r="Q71" s="44" t="s">
        <v>43</v>
      </c>
      <c r="R71" s="47" t="s">
        <v>53</v>
      </c>
      <c r="W71" s="100">
        <v>67</v>
      </c>
      <c r="X71" s="101">
        <f>B202</f>
        <v>0</v>
      </c>
      <c r="Y71" s="101"/>
      <c r="Z71" s="101">
        <f t="shared" si="4"/>
        <v>0</v>
      </c>
      <c r="AA71" s="101">
        <f t="shared" si="5"/>
        <v>0</v>
      </c>
      <c r="AB71" s="100"/>
      <c r="AC71" s="102"/>
      <c r="AD71" s="102"/>
      <c r="AE71" s="32"/>
      <c r="AF71" s="32"/>
    </row>
    <row r="72" spans="1:32" ht="18" customHeight="1" hidden="1" outlineLevel="1">
      <c r="A72" s="50"/>
      <c r="B72" s="38"/>
      <c r="C72" s="30"/>
      <c r="D72" s="31"/>
      <c r="E72" s="30"/>
      <c r="F72" s="30"/>
      <c r="G72" s="30"/>
      <c r="H72" s="30"/>
      <c r="I72" s="30"/>
      <c r="J72" s="30"/>
      <c r="K72" s="30"/>
      <c r="L72" s="30"/>
      <c r="M72" s="30"/>
      <c r="N72" s="30"/>
      <c r="O72" s="37"/>
      <c r="P72" s="30"/>
      <c r="Q72" s="30"/>
      <c r="R72" s="30"/>
      <c r="W72" s="100">
        <v>68</v>
      </c>
      <c r="X72" s="101">
        <f>B205</f>
        <v>0</v>
      </c>
      <c r="Y72" s="101"/>
      <c r="Z72" s="101">
        <f t="shared" si="4"/>
        <v>0</v>
      </c>
      <c r="AA72" s="101">
        <f t="shared" si="5"/>
        <v>0</v>
      </c>
      <c r="AB72" s="100"/>
      <c r="AC72" s="102"/>
      <c r="AD72" s="102"/>
      <c r="AE72" s="32"/>
      <c r="AF72" s="32"/>
    </row>
    <row r="73" spans="1:32" ht="18" customHeight="1" hidden="1" outlineLevel="1">
      <c r="A73" s="50"/>
      <c r="B73" s="40" t="s">
        <v>250</v>
      </c>
      <c r="C73" s="30"/>
      <c r="D73" s="31"/>
      <c r="E73" s="30"/>
      <c r="F73" s="30"/>
      <c r="G73" s="30"/>
      <c r="H73" s="30"/>
      <c r="I73" s="30"/>
      <c r="J73" s="30"/>
      <c r="K73" s="30"/>
      <c r="L73" s="30"/>
      <c r="M73" s="30"/>
      <c r="N73" s="30"/>
      <c r="O73" s="37"/>
      <c r="P73" s="30"/>
      <c r="Q73" s="30"/>
      <c r="R73" s="30"/>
      <c r="W73" s="100">
        <v>69</v>
      </c>
      <c r="X73" s="101">
        <f>B208</f>
        <v>0</v>
      </c>
      <c r="Y73" s="101"/>
      <c r="Z73" s="101">
        <f t="shared" si="4"/>
        <v>0</v>
      </c>
      <c r="AA73" s="101">
        <f t="shared" si="5"/>
        <v>0</v>
      </c>
      <c r="AB73" s="100"/>
      <c r="AC73" s="102"/>
      <c r="AD73" s="102"/>
      <c r="AE73" s="32"/>
      <c r="AF73" s="32"/>
    </row>
    <row r="74" spans="1:32" ht="18" customHeight="1" hidden="1" outlineLevel="2">
      <c r="A74" s="50">
        <v>24</v>
      </c>
      <c r="B74" s="38"/>
      <c r="C74" s="41" t="str">
        <f>VLOOKUP(A74,geral,3,0)</f>
        <v>INSTITUTO DE PREVIDÊNCIA DOS SERVIDORES DO MUNICÍPIO DE ITAOCARA</v>
      </c>
      <c r="D74" s="42"/>
      <c r="E74" s="43"/>
      <c r="F74" s="44"/>
      <c r="G74" s="43"/>
      <c r="H74" s="42"/>
      <c r="I74" s="42"/>
      <c r="J74" s="42"/>
      <c r="K74" s="45"/>
      <c r="L74" s="43" t="str">
        <f>VLOOKUP(A74,geral,4,0)</f>
        <v>Índice Nacional de Preços ao Consumidor - INPC</v>
      </c>
      <c r="M74" s="42" t="str">
        <f>VLOOKUP(A74,geral,5,0)</f>
        <v>IMA-B</v>
      </c>
      <c r="N74" s="42"/>
      <c r="O74" s="46"/>
      <c r="P74" s="42"/>
      <c r="Q74" s="44"/>
      <c r="R74" s="47"/>
      <c r="W74" s="100">
        <v>70</v>
      </c>
      <c r="X74" s="101">
        <f>B211</f>
        <v>0</v>
      </c>
      <c r="Y74" s="101"/>
      <c r="Z74" s="101">
        <f t="shared" si="4"/>
        <v>0</v>
      </c>
      <c r="AA74" s="101">
        <f t="shared" si="5"/>
        <v>0</v>
      </c>
      <c r="AB74" s="100"/>
      <c r="AC74" s="102"/>
      <c r="AD74" s="102"/>
      <c r="AE74" s="32"/>
      <c r="AF74" s="32"/>
    </row>
    <row r="75" spans="1:32" ht="18" customHeight="1" hidden="1" outlineLevel="1">
      <c r="A75" s="50"/>
      <c r="B75" s="38"/>
      <c r="C75" s="30"/>
      <c r="D75" s="31"/>
      <c r="E75" s="30"/>
      <c r="F75" s="30"/>
      <c r="G75" s="30"/>
      <c r="H75" s="30"/>
      <c r="I75" s="30"/>
      <c r="J75" s="30"/>
      <c r="K75" s="30"/>
      <c r="L75" s="30"/>
      <c r="M75" s="30"/>
      <c r="N75" s="30"/>
      <c r="O75" s="37"/>
      <c r="P75" s="30"/>
      <c r="Q75" s="30"/>
      <c r="R75" s="30"/>
      <c r="W75" s="100">
        <v>71</v>
      </c>
      <c r="X75" s="101">
        <f>B214</f>
        <v>0</v>
      </c>
      <c r="Y75" s="101"/>
      <c r="Z75" s="101">
        <f t="shared" si="4"/>
        <v>0</v>
      </c>
      <c r="AA75" s="101">
        <f t="shared" si="5"/>
        <v>0</v>
      </c>
      <c r="AB75" s="100"/>
      <c r="AC75" s="102"/>
      <c r="AD75" s="102"/>
      <c r="AE75" s="32"/>
      <c r="AF75" s="32"/>
    </row>
    <row r="76" spans="1:32" ht="18" customHeight="1" hidden="1" outlineLevel="1">
      <c r="A76" s="50"/>
      <c r="B76" s="40" t="s">
        <v>251</v>
      </c>
      <c r="C76" s="30"/>
      <c r="D76" s="31"/>
      <c r="E76" s="30"/>
      <c r="F76" s="30"/>
      <c r="G76" s="30"/>
      <c r="H76" s="30"/>
      <c r="I76" s="30"/>
      <c r="J76" s="30"/>
      <c r="K76" s="30"/>
      <c r="L76" s="30"/>
      <c r="M76" s="30"/>
      <c r="N76" s="30"/>
      <c r="O76" s="37"/>
      <c r="P76" s="30"/>
      <c r="Q76" s="30"/>
      <c r="R76" s="30"/>
      <c r="W76" s="100">
        <v>72</v>
      </c>
      <c r="X76" s="101">
        <f>B217</f>
        <v>0</v>
      </c>
      <c r="Y76" s="101"/>
      <c r="Z76" s="101">
        <f t="shared" si="4"/>
        <v>0</v>
      </c>
      <c r="AA76" s="101">
        <f t="shared" si="5"/>
        <v>0</v>
      </c>
      <c r="AB76" s="100"/>
      <c r="AC76" s="102"/>
      <c r="AD76" s="102"/>
      <c r="AE76" s="32"/>
      <c r="AF76" s="32"/>
    </row>
    <row r="77" spans="1:32" ht="18" customHeight="1" hidden="1" outlineLevel="2">
      <c r="A77" s="50">
        <v>25</v>
      </c>
      <c r="B77" s="38"/>
      <c r="C77" s="41" t="str">
        <f>VLOOKUP(A77,geral,3,0)</f>
        <v>INSTITUTO DE PREVIDÊNCIA DOS SERVIDORES MUNICIPAIS DE ITAQUAQUECETUBA</v>
      </c>
      <c r="D77" s="42" t="s">
        <v>401</v>
      </c>
      <c r="E77" s="43" t="s">
        <v>402</v>
      </c>
      <c r="F77" s="44" t="s">
        <v>405</v>
      </c>
      <c r="G77" s="43" t="s">
        <v>87</v>
      </c>
      <c r="H77" s="42" t="s">
        <v>32</v>
      </c>
      <c r="I77" s="42" t="s">
        <v>41</v>
      </c>
      <c r="J77" s="42"/>
      <c r="K77" s="45"/>
      <c r="L77" s="43" t="str">
        <f>VLOOKUP(A77,geral,4,0)</f>
        <v>Índice de Preços ao Consumidor Amplo - IPCA</v>
      </c>
      <c r="M77" s="42" t="str">
        <f>VLOOKUP(A77,geral,5,0)</f>
        <v>IMA-B</v>
      </c>
      <c r="N77" s="42" t="s">
        <v>205</v>
      </c>
      <c r="O77" s="46">
        <v>40894</v>
      </c>
      <c r="P77" s="42" t="s">
        <v>403</v>
      </c>
      <c r="Q77" s="44" t="s">
        <v>405</v>
      </c>
      <c r="R77" s="47" t="s">
        <v>404</v>
      </c>
      <c r="W77" s="100">
        <v>73</v>
      </c>
      <c r="X77" s="101">
        <f>B220</f>
        <v>0</v>
      </c>
      <c r="Y77" s="101"/>
      <c r="Z77" s="101">
        <f t="shared" si="4"/>
        <v>0</v>
      </c>
      <c r="AA77" s="101">
        <f t="shared" si="5"/>
        <v>0</v>
      </c>
      <c r="AB77" s="100"/>
      <c r="AC77" s="102"/>
      <c r="AD77" s="102"/>
      <c r="AE77" s="32"/>
      <c r="AF77" s="32"/>
    </row>
    <row r="78" spans="1:32" ht="18" customHeight="1" hidden="1" outlineLevel="1">
      <c r="A78" s="50"/>
      <c r="B78" s="38"/>
      <c r="C78" s="30"/>
      <c r="D78" s="31"/>
      <c r="E78" s="30"/>
      <c r="F78" s="30"/>
      <c r="G78" s="30"/>
      <c r="H78" s="30"/>
      <c r="I78" s="30"/>
      <c r="J78" s="30"/>
      <c r="K78" s="30"/>
      <c r="L78" s="30"/>
      <c r="M78" s="30"/>
      <c r="N78" s="30"/>
      <c r="O78" s="37"/>
      <c r="P78" s="30"/>
      <c r="Q78" s="30"/>
      <c r="R78" s="30"/>
      <c r="W78" s="100">
        <v>74</v>
      </c>
      <c r="X78" s="103"/>
      <c r="Y78" s="103"/>
      <c r="Z78" s="101"/>
      <c r="AA78" s="103"/>
      <c r="AB78" s="103"/>
      <c r="AC78" s="102"/>
      <c r="AD78" s="102"/>
      <c r="AE78" s="32"/>
      <c r="AF78" s="32"/>
    </row>
    <row r="79" spans="1:32" ht="18" customHeight="1" hidden="1" outlineLevel="1">
      <c r="A79" s="50"/>
      <c r="B79" s="40" t="s">
        <v>252</v>
      </c>
      <c r="C79" s="30"/>
      <c r="D79" s="31"/>
      <c r="E79" s="30"/>
      <c r="F79" s="30"/>
      <c r="G79" s="30"/>
      <c r="H79" s="30"/>
      <c r="I79" s="30"/>
      <c r="J79" s="30"/>
      <c r="K79" s="30"/>
      <c r="L79" s="30"/>
      <c r="M79" s="30"/>
      <c r="N79" s="30"/>
      <c r="O79" s="37"/>
      <c r="P79" s="30"/>
      <c r="Q79" s="30"/>
      <c r="R79" s="30"/>
      <c r="W79" s="19">
        <v>75</v>
      </c>
      <c r="AC79" s="32"/>
      <c r="AD79" s="32"/>
      <c r="AE79" s="32"/>
      <c r="AF79" s="32"/>
    </row>
    <row r="80" spans="1:32" ht="18" customHeight="1" hidden="1" outlineLevel="2">
      <c r="A80" s="50">
        <v>26</v>
      </c>
      <c r="B80" s="38"/>
      <c r="C80" s="41" t="str">
        <f>VLOOKUP(A80,geral,3,0)</f>
        <v>FUNDO DE SEGURIDADE SOCIAL DOS SERVIDORES PÚBLICOS DO MUNICIPÍO DE ITUVERAVA</v>
      </c>
      <c r="D80" s="42"/>
      <c r="E80" s="43"/>
      <c r="F80" s="44"/>
      <c r="G80" s="43"/>
      <c r="H80" s="42"/>
      <c r="I80" s="42"/>
      <c r="J80" s="42"/>
      <c r="K80" s="45"/>
      <c r="L80" s="43" t="str">
        <f>VLOOKUP(A80,geral,4,0)</f>
        <v>Índice Nacional de Preços ao Consumidor - INPC</v>
      </c>
      <c r="M80" s="42" t="str">
        <f>VLOOKUP(A80,geral,5,0)</f>
        <v>IMA-B</v>
      </c>
      <c r="N80" s="42"/>
      <c r="O80" s="46"/>
      <c r="P80" s="42"/>
      <c r="Q80" s="44"/>
      <c r="R80" s="47"/>
      <c r="AC80" s="32"/>
      <c r="AD80" s="32"/>
      <c r="AE80" s="32"/>
      <c r="AF80" s="32"/>
    </row>
    <row r="81" spans="1:32" ht="18" customHeight="1" hidden="1" outlineLevel="1">
      <c r="A81" s="50"/>
      <c r="B81" s="38"/>
      <c r="C81" s="30"/>
      <c r="D81" s="31"/>
      <c r="E81" s="30"/>
      <c r="F81" s="30"/>
      <c r="G81" s="30"/>
      <c r="H81" s="30"/>
      <c r="I81" s="30"/>
      <c r="J81" s="30"/>
      <c r="K81" s="30"/>
      <c r="L81" s="30"/>
      <c r="M81" s="30"/>
      <c r="N81" s="30"/>
      <c r="O81" s="37"/>
      <c r="P81" s="30"/>
      <c r="Q81" s="30"/>
      <c r="R81" s="30"/>
      <c r="AC81" s="32"/>
      <c r="AD81" s="32"/>
      <c r="AE81" s="32"/>
      <c r="AF81" s="32"/>
    </row>
    <row r="82" spans="1:32" ht="18" customHeight="1" hidden="1" outlineLevel="1">
      <c r="A82" s="50"/>
      <c r="B82" s="40" t="s">
        <v>253</v>
      </c>
      <c r="C82" s="30"/>
      <c r="D82" s="31"/>
      <c r="E82" s="30"/>
      <c r="F82" s="30"/>
      <c r="G82" s="30"/>
      <c r="H82" s="30"/>
      <c r="I82" s="30"/>
      <c r="J82" s="30"/>
      <c r="K82" s="30"/>
      <c r="L82" s="30"/>
      <c r="M82" s="30"/>
      <c r="N82" s="30"/>
      <c r="O82" s="37"/>
      <c r="P82" s="30"/>
      <c r="Q82" s="30"/>
      <c r="R82" s="30"/>
      <c r="AC82" s="32"/>
      <c r="AD82" s="32"/>
      <c r="AE82" s="32"/>
      <c r="AF82" s="32"/>
    </row>
    <row r="83" spans="1:32" ht="18" customHeight="1" hidden="1" outlineLevel="2">
      <c r="A83" s="50">
        <v>27</v>
      </c>
      <c r="B83" s="38"/>
      <c r="C83" s="41" t="str">
        <f>VLOOKUP(A83,geral,3,0)</f>
        <v>REGIME PRÓPRIO DE PREVIDÊNCIA SOCIAL DO MUNICÍPIO DE LAVÍNIA</v>
      </c>
      <c r="D83" s="42" t="s">
        <v>361</v>
      </c>
      <c r="E83" s="43" t="s">
        <v>362</v>
      </c>
      <c r="F83" s="44" t="s">
        <v>363</v>
      </c>
      <c r="G83" s="43" t="s">
        <v>364</v>
      </c>
      <c r="H83" s="42" t="s">
        <v>33</v>
      </c>
      <c r="I83" s="42" t="s">
        <v>358</v>
      </c>
      <c r="J83" s="42"/>
      <c r="K83" s="45"/>
      <c r="L83" s="43" t="str">
        <f>VLOOKUP(A83,geral,4,0)</f>
        <v>Índice de Preços ao Consumidor Amplo - IPCA</v>
      </c>
      <c r="M83" s="42" t="str">
        <f>VLOOKUP(A83,geral,5,0)</f>
        <v>IMA-B</v>
      </c>
      <c r="N83" s="42" t="s">
        <v>205</v>
      </c>
      <c r="O83" s="46">
        <v>41948</v>
      </c>
      <c r="P83" s="42" t="s">
        <v>365</v>
      </c>
      <c r="Q83" s="44" t="s">
        <v>363</v>
      </c>
      <c r="R83" s="47" t="s">
        <v>366</v>
      </c>
      <c r="AC83" s="32"/>
      <c r="AD83" s="32"/>
      <c r="AE83" s="32"/>
      <c r="AF83" s="32"/>
    </row>
    <row r="84" spans="1:32" ht="18" customHeight="1" hidden="1" outlineLevel="1">
      <c r="A84" s="50"/>
      <c r="B84" s="38"/>
      <c r="C84" s="30"/>
      <c r="D84" s="31"/>
      <c r="E84" s="30"/>
      <c r="F84" s="30"/>
      <c r="G84" s="30"/>
      <c r="H84" s="30"/>
      <c r="I84" s="30"/>
      <c r="J84" s="30"/>
      <c r="K84" s="30"/>
      <c r="L84" s="30"/>
      <c r="M84" s="30"/>
      <c r="N84" s="30"/>
      <c r="O84" s="37"/>
      <c r="P84" s="30"/>
      <c r="Q84" s="30"/>
      <c r="R84" s="30"/>
      <c r="AC84" s="32"/>
      <c r="AD84" s="32"/>
      <c r="AE84" s="32"/>
      <c r="AF84" s="32"/>
    </row>
    <row r="85" spans="1:32" ht="18" customHeight="1" hidden="1" outlineLevel="1">
      <c r="A85" s="50"/>
      <c r="B85" s="40" t="s">
        <v>254</v>
      </c>
      <c r="C85" s="30"/>
      <c r="D85" s="31"/>
      <c r="E85" s="30"/>
      <c r="F85" s="30"/>
      <c r="G85" s="30"/>
      <c r="H85" s="30"/>
      <c r="I85" s="30"/>
      <c r="J85" s="30"/>
      <c r="K85" s="30"/>
      <c r="L85" s="30"/>
      <c r="M85" s="30"/>
      <c r="N85" s="30"/>
      <c r="O85" s="37"/>
      <c r="P85" s="30"/>
      <c r="Q85" s="30"/>
      <c r="R85" s="30"/>
      <c r="AC85" s="32"/>
      <c r="AD85" s="32"/>
      <c r="AE85" s="32"/>
      <c r="AF85" s="32"/>
    </row>
    <row r="86" spans="1:32" ht="18" customHeight="1" hidden="1" outlineLevel="2">
      <c r="A86" s="50">
        <v>28</v>
      </c>
      <c r="B86" s="38"/>
      <c r="C86" s="41" t="str">
        <f>VLOOKUP(A86,geral,3,0)</f>
        <v>FUNDO DE APOSENTADORIA E PENSÕES DO MUNICÍPIO DE MIGUEL PEREIRA - FAPEMP</v>
      </c>
      <c r="D86" s="42" t="s">
        <v>169</v>
      </c>
      <c r="E86" s="43" t="s">
        <v>171</v>
      </c>
      <c r="F86" s="44" t="s">
        <v>170</v>
      </c>
      <c r="G86" s="43" t="s">
        <v>279</v>
      </c>
      <c r="H86" s="42" t="s">
        <v>33</v>
      </c>
      <c r="I86" s="42" t="s">
        <v>3</v>
      </c>
      <c r="J86" s="42"/>
      <c r="K86" s="45"/>
      <c r="L86" s="43" t="str">
        <f>VLOOKUP(A86,geral,4,0)</f>
        <v>Índice Nacional de Preços ao Consumidor - INPC</v>
      </c>
      <c r="M86" s="42" t="str">
        <f>VLOOKUP(A86,geral,5,0)</f>
        <v>IMA-B</v>
      </c>
      <c r="N86" s="42" t="s">
        <v>205</v>
      </c>
      <c r="O86" s="46"/>
      <c r="P86" s="42" t="s">
        <v>172</v>
      </c>
      <c r="Q86" s="44" t="s">
        <v>170</v>
      </c>
      <c r="R86" s="47" t="s">
        <v>173</v>
      </c>
      <c r="AC86" s="32"/>
      <c r="AD86" s="32"/>
      <c r="AE86" s="32"/>
      <c r="AF86" s="32"/>
    </row>
    <row r="87" spans="1:32" ht="18" customHeight="1" hidden="1" outlineLevel="1">
      <c r="A87" s="50"/>
      <c r="B87" s="38"/>
      <c r="C87" s="30"/>
      <c r="D87" s="31"/>
      <c r="E87" s="30"/>
      <c r="F87" s="30"/>
      <c r="G87" s="30"/>
      <c r="H87" s="30"/>
      <c r="I87" s="30"/>
      <c r="J87" s="30"/>
      <c r="K87" s="30"/>
      <c r="L87" s="30"/>
      <c r="M87" s="30"/>
      <c r="N87" s="30"/>
      <c r="O87" s="37"/>
      <c r="P87" s="30"/>
      <c r="Q87" s="30"/>
      <c r="R87" s="30"/>
      <c r="AC87" s="32"/>
      <c r="AD87" s="32"/>
      <c r="AE87" s="32"/>
      <c r="AF87" s="32"/>
    </row>
    <row r="88" spans="1:32" ht="18" customHeight="1" hidden="1" outlineLevel="1">
      <c r="A88" s="50"/>
      <c r="B88" s="40" t="s">
        <v>86</v>
      </c>
      <c r="C88" s="30"/>
      <c r="D88" s="31"/>
      <c r="E88" s="30"/>
      <c r="F88" s="30"/>
      <c r="G88" s="30"/>
      <c r="H88" s="30"/>
      <c r="I88" s="30"/>
      <c r="J88" s="30"/>
      <c r="K88" s="30"/>
      <c r="L88" s="30"/>
      <c r="M88" s="30"/>
      <c r="N88" s="30"/>
      <c r="O88" s="37"/>
      <c r="P88" s="30"/>
      <c r="Q88" s="30"/>
      <c r="R88" s="30"/>
      <c r="AC88" s="32"/>
      <c r="AD88" s="32"/>
      <c r="AE88" s="32"/>
      <c r="AF88" s="32"/>
    </row>
    <row r="89" spans="1:32" ht="18" customHeight="1" hidden="1" outlineLevel="2">
      <c r="A89" s="50">
        <v>29</v>
      </c>
      <c r="B89" s="38"/>
      <c r="C89" s="41" t="str">
        <f>VLOOKUP(A89,geral,3,0)</f>
        <v>INSTITUTO DE PREVIDÊNCIA MUNICIPAL DE MIRANDÓPOLIS</v>
      </c>
      <c r="D89" s="42" t="s">
        <v>85</v>
      </c>
      <c r="E89" s="43" t="s">
        <v>86</v>
      </c>
      <c r="F89" s="44" t="s">
        <v>89</v>
      </c>
      <c r="G89" s="43" t="s">
        <v>87</v>
      </c>
      <c r="H89" s="42" t="s">
        <v>33</v>
      </c>
      <c r="I89" s="42" t="s">
        <v>3</v>
      </c>
      <c r="J89" s="42"/>
      <c r="K89" s="45"/>
      <c r="L89" s="43" t="str">
        <f>VLOOKUP(A89,geral,4,0)</f>
        <v>Índice Nacional de Preços ao Consumidor - INPC</v>
      </c>
      <c r="M89" s="42" t="str">
        <f>VLOOKUP(A89,geral,5,0)</f>
        <v>IMA-B</v>
      </c>
      <c r="N89" s="42" t="s">
        <v>205</v>
      </c>
      <c r="O89" s="46">
        <v>40867</v>
      </c>
      <c r="P89" s="42" t="s">
        <v>88</v>
      </c>
      <c r="Q89" s="44" t="s">
        <v>89</v>
      </c>
      <c r="R89" s="47" t="s">
        <v>90</v>
      </c>
      <c r="AC89" s="32"/>
      <c r="AD89" s="32"/>
      <c r="AE89" s="32"/>
      <c r="AF89" s="32"/>
    </row>
    <row r="90" spans="1:32" ht="18" customHeight="1" hidden="1" outlineLevel="1">
      <c r="A90" s="50"/>
      <c r="B90" s="38"/>
      <c r="C90" s="30"/>
      <c r="D90" s="31"/>
      <c r="E90" s="30"/>
      <c r="F90" s="30"/>
      <c r="G90" s="30"/>
      <c r="H90" s="30"/>
      <c r="I90" s="30"/>
      <c r="J90" s="30"/>
      <c r="K90" s="30"/>
      <c r="L90" s="30"/>
      <c r="M90" s="30"/>
      <c r="N90" s="30"/>
      <c r="O90" s="37"/>
      <c r="P90" s="30"/>
      <c r="Q90" s="30"/>
      <c r="R90" s="30"/>
      <c r="AC90" s="32"/>
      <c r="AD90" s="32"/>
      <c r="AE90" s="32"/>
      <c r="AF90" s="32"/>
    </row>
    <row r="91" spans="1:32" ht="18" customHeight="1" hidden="1" outlineLevel="1">
      <c r="A91" s="50"/>
      <c r="B91" s="40" t="s">
        <v>71</v>
      </c>
      <c r="C91" s="30"/>
      <c r="D91" s="31"/>
      <c r="E91" s="30"/>
      <c r="F91" s="30"/>
      <c r="G91" s="30"/>
      <c r="H91" s="30"/>
      <c r="I91" s="30"/>
      <c r="J91" s="30"/>
      <c r="K91" s="30"/>
      <c r="L91" s="30"/>
      <c r="M91" s="30"/>
      <c r="N91" s="30"/>
      <c r="O91" s="37"/>
      <c r="P91" s="30"/>
      <c r="Q91" s="30"/>
      <c r="R91" s="30"/>
      <c r="AC91" s="32"/>
      <c r="AD91" s="32"/>
      <c r="AE91" s="32"/>
      <c r="AF91" s="32"/>
    </row>
    <row r="92" spans="1:32" ht="18" customHeight="1" hidden="1" outlineLevel="2">
      <c r="A92" s="50">
        <v>30</v>
      </c>
      <c r="B92" s="38"/>
      <c r="C92" s="41" t="str">
        <f>VLOOKUP(A92,geral,3,0)</f>
        <v>INSTITUTO DE PREVIDÊNCIA MUNICIPAL DE NOVA CASTILHO</v>
      </c>
      <c r="D92" s="42" t="s">
        <v>70</v>
      </c>
      <c r="E92" s="43" t="s">
        <v>71</v>
      </c>
      <c r="F92" s="44" t="s">
        <v>72</v>
      </c>
      <c r="G92" s="43" t="s">
        <v>75</v>
      </c>
      <c r="H92" s="42" t="s">
        <v>32</v>
      </c>
      <c r="I92" s="42" t="s">
        <v>3</v>
      </c>
      <c r="J92" s="42"/>
      <c r="K92" s="45"/>
      <c r="L92" s="43" t="str">
        <f>VLOOKUP(A92,geral,4,0)</f>
        <v>Índice de Preços ao Consumidor Amplo - IPCA</v>
      </c>
      <c r="M92" s="42" t="str">
        <f>VLOOKUP(A92,geral,5,0)</f>
        <v>IMA-B</v>
      </c>
      <c r="N92" s="42" t="s">
        <v>205</v>
      </c>
      <c r="O92" s="46">
        <v>41197</v>
      </c>
      <c r="P92" s="42" t="s">
        <v>73</v>
      </c>
      <c r="Q92" s="44" t="s">
        <v>72</v>
      </c>
      <c r="R92" s="47" t="s">
        <v>74</v>
      </c>
      <c r="AC92" s="32"/>
      <c r="AD92" s="32"/>
      <c r="AE92" s="32"/>
      <c r="AF92" s="32"/>
    </row>
    <row r="93" spans="1:32" ht="18" customHeight="1" hidden="1" outlineLevel="1">
      <c r="A93" s="50"/>
      <c r="B93" s="38"/>
      <c r="C93" s="30"/>
      <c r="D93" s="31"/>
      <c r="E93" s="30"/>
      <c r="F93" s="30"/>
      <c r="G93" s="30"/>
      <c r="H93" s="30"/>
      <c r="I93" s="30"/>
      <c r="J93" s="30"/>
      <c r="K93" s="30"/>
      <c r="L93" s="30"/>
      <c r="M93" s="30"/>
      <c r="N93" s="30"/>
      <c r="O93" s="37"/>
      <c r="P93" s="30"/>
      <c r="Q93" s="30"/>
      <c r="R93" s="30"/>
      <c r="AC93" s="32"/>
      <c r="AD93" s="32"/>
      <c r="AE93" s="32"/>
      <c r="AF93" s="32"/>
    </row>
    <row r="94" spans="1:32" ht="18" customHeight="1" hidden="1" outlineLevel="1">
      <c r="A94" s="50"/>
      <c r="B94" s="40" t="s">
        <v>255</v>
      </c>
      <c r="C94" s="30"/>
      <c r="D94" s="31"/>
      <c r="E94" s="30"/>
      <c r="F94" s="30"/>
      <c r="G94" s="30"/>
      <c r="H94" s="30"/>
      <c r="I94" s="30"/>
      <c r="J94" s="30"/>
      <c r="K94" s="30"/>
      <c r="L94" s="30"/>
      <c r="M94" s="30"/>
      <c r="N94" s="30"/>
      <c r="O94" s="37"/>
      <c r="P94" s="30"/>
      <c r="Q94" s="30"/>
      <c r="R94" s="30"/>
      <c r="AC94" s="32"/>
      <c r="AD94" s="32"/>
      <c r="AE94" s="32"/>
      <c r="AF94" s="32"/>
    </row>
    <row r="95" spans="1:32" ht="18" customHeight="1" hidden="1" outlineLevel="2">
      <c r="A95" s="50">
        <v>31</v>
      </c>
      <c r="B95" s="38"/>
      <c r="C95" s="41" t="str">
        <f>VLOOKUP(A95,geral,3,0)</f>
        <v>INPAS - INSTITUTO DE PREVIDÊNCIA DE PETRÓPOLIS</v>
      </c>
      <c r="D95" s="42"/>
      <c r="E95" s="43"/>
      <c r="F95" s="44"/>
      <c r="G95" s="43"/>
      <c r="H95" s="42"/>
      <c r="I95" s="42"/>
      <c r="J95" s="42"/>
      <c r="K95" s="45"/>
      <c r="L95" s="43" t="str">
        <f>VLOOKUP(A95,geral,4,0)</f>
        <v>Índice Nacional de Preços ao Consumidor - INPC</v>
      </c>
      <c r="M95" s="42" t="str">
        <f>VLOOKUP(A95,geral,5,0)</f>
        <v>IMA-B</v>
      </c>
      <c r="N95" s="42"/>
      <c r="O95" s="46"/>
      <c r="P95" s="42"/>
      <c r="Q95" s="44"/>
      <c r="R95" s="47"/>
      <c r="AC95" s="32"/>
      <c r="AD95" s="32"/>
      <c r="AE95" s="32"/>
      <c r="AF95" s="32"/>
    </row>
    <row r="96" spans="1:32" ht="18" customHeight="1" hidden="1" outlineLevel="1">
      <c r="A96" s="50"/>
      <c r="B96" s="38"/>
      <c r="C96" s="30"/>
      <c r="D96" s="31"/>
      <c r="E96" s="30"/>
      <c r="F96" s="30"/>
      <c r="G96" s="30"/>
      <c r="H96" s="30"/>
      <c r="I96" s="30"/>
      <c r="J96" s="30"/>
      <c r="K96" s="30"/>
      <c r="L96" s="30"/>
      <c r="M96" s="30"/>
      <c r="N96" s="30"/>
      <c r="O96" s="37"/>
      <c r="P96" s="30"/>
      <c r="Q96" s="30"/>
      <c r="R96" s="30"/>
      <c r="AC96" s="32"/>
      <c r="AD96" s="32"/>
      <c r="AE96" s="32"/>
      <c r="AF96" s="32"/>
    </row>
    <row r="97" spans="1:32" ht="18" customHeight="1" hidden="1" outlineLevel="1">
      <c r="A97" s="50"/>
      <c r="B97" s="40" t="s">
        <v>256</v>
      </c>
      <c r="C97" s="30"/>
      <c r="D97" s="31"/>
      <c r="E97" s="30"/>
      <c r="F97" s="30"/>
      <c r="G97" s="30"/>
      <c r="H97" s="30"/>
      <c r="I97" s="30"/>
      <c r="J97" s="30"/>
      <c r="K97" s="30"/>
      <c r="L97" s="30"/>
      <c r="M97" s="30"/>
      <c r="N97" s="30"/>
      <c r="O97" s="37"/>
      <c r="P97" s="30"/>
      <c r="Q97" s="30"/>
      <c r="R97" s="30"/>
      <c r="AC97" s="32"/>
      <c r="AD97" s="32"/>
      <c r="AE97" s="32"/>
      <c r="AF97" s="32"/>
    </row>
    <row r="98" spans="1:32" ht="18" customHeight="1" hidden="1" outlineLevel="2">
      <c r="A98" s="50">
        <v>32</v>
      </c>
      <c r="B98" s="38"/>
      <c r="C98" s="41" t="str">
        <f>VLOOKUP(A98,geral,3,0)</f>
        <v>FUNDO DE PREVIDÊNCIA SOCIAL DO MUNICÍPIO DE PIRAÍ</v>
      </c>
      <c r="D98" s="42"/>
      <c r="E98" s="43"/>
      <c r="F98" s="44"/>
      <c r="G98" s="43"/>
      <c r="H98" s="42"/>
      <c r="I98" s="42"/>
      <c r="J98" s="42"/>
      <c r="K98" s="45"/>
      <c r="L98" s="43" t="str">
        <f>VLOOKUP(A98,geral,4,0)</f>
        <v>Índice de Preços ao Consumidor Amplo - IPCA</v>
      </c>
      <c r="M98" s="42" t="str">
        <f>VLOOKUP(A98,geral,5,0)</f>
        <v>IMA-B</v>
      </c>
      <c r="N98" s="42"/>
      <c r="O98" s="46"/>
      <c r="P98" s="42"/>
      <c r="Q98" s="44"/>
      <c r="R98" s="47"/>
      <c r="AC98" s="32"/>
      <c r="AD98" s="32"/>
      <c r="AE98" s="32"/>
      <c r="AF98" s="32"/>
    </row>
    <row r="99" spans="1:32" ht="18" customHeight="1" hidden="1" outlineLevel="1">
      <c r="A99" s="50"/>
      <c r="B99" s="38"/>
      <c r="C99" s="30"/>
      <c r="D99" s="31"/>
      <c r="E99" s="30"/>
      <c r="F99" s="30"/>
      <c r="G99" s="30"/>
      <c r="H99" s="30"/>
      <c r="I99" s="30"/>
      <c r="J99" s="30"/>
      <c r="K99" s="30"/>
      <c r="L99" s="30"/>
      <c r="M99" s="30"/>
      <c r="N99" s="30"/>
      <c r="O99" s="37"/>
      <c r="P99" s="30"/>
      <c r="Q99" s="30"/>
      <c r="R99" s="30"/>
      <c r="AC99" s="32"/>
      <c r="AD99" s="32"/>
      <c r="AE99" s="32"/>
      <c r="AF99" s="32"/>
    </row>
    <row r="100" spans="1:32" ht="18" customHeight="1" hidden="1" outlineLevel="1">
      <c r="A100" s="50"/>
      <c r="B100" s="40" t="s">
        <v>257</v>
      </c>
      <c r="C100" s="30"/>
      <c r="D100" s="31"/>
      <c r="E100" s="30"/>
      <c r="F100" s="30"/>
      <c r="G100" s="30"/>
      <c r="H100" s="30"/>
      <c r="I100" s="30"/>
      <c r="J100" s="30"/>
      <c r="K100" s="30"/>
      <c r="L100" s="30"/>
      <c r="M100" s="30"/>
      <c r="N100" s="30"/>
      <c r="O100" s="37"/>
      <c r="P100" s="30"/>
      <c r="Q100" s="30"/>
      <c r="R100" s="30"/>
      <c r="AC100" s="32"/>
      <c r="AD100" s="32"/>
      <c r="AE100" s="32"/>
      <c r="AF100" s="32"/>
    </row>
    <row r="101" spans="1:32" ht="18" customHeight="1" hidden="1" outlineLevel="2">
      <c r="A101" s="50">
        <v>33</v>
      </c>
      <c r="B101" s="38"/>
      <c r="C101" s="41" t="str">
        <f>VLOOKUP(A101,geral,3,0)</f>
        <v>INSTITUTO DE PREVIDÊNCIA DOS SERVIDORES PÚBLICOS DO MUNICIPÍO DE PITANGUEIRAS</v>
      </c>
      <c r="D101" s="42"/>
      <c r="E101" s="43"/>
      <c r="F101" s="44"/>
      <c r="G101" s="43"/>
      <c r="H101" s="42"/>
      <c r="I101" s="42"/>
      <c r="J101" s="42"/>
      <c r="K101" s="45"/>
      <c r="L101" s="43" t="str">
        <f>VLOOKUP(A101,geral,4,0)</f>
        <v>Índice de Preços ao Consumidor Amplo - IPCA</v>
      </c>
      <c r="M101" s="42" t="str">
        <f>VLOOKUP(A101,geral,5,0)</f>
        <v>IMA-B</v>
      </c>
      <c r="N101" s="42"/>
      <c r="O101" s="46"/>
      <c r="P101" s="42"/>
      <c r="Q101" s="44"/>
      <c r="R101" s="47"/>
      <c r="AC101" s="32"/>
      <c r="AD101" s="32"/>
      <c r="AE101" s="32"/>
      <c r="AF101" s="32"/>
    </row>
    <row r="102" spans="1:32" ht="18" customHeight="1" hidden="1" outlineLevel="1">
      <c r="A102" s="50"/>
      <c r="B102" s="38"/>
      <c r="C102" s="30"/>
      <c r="D102" s="31"/>
      <c r="E102" s="30"/>
      <c r="F102" s="30"/>
      <c r="G102" s="30"/>
      <c r="H102" s="30"/>
      <c r="I102" s="30"/>
      <c r="J102" s="30"/>
      <c r="K102" s="30"/>
      <c r="L102" s="30"/>
      <c r="M102" s="30"/>
      <c r="N102" s="30"/>
      <c r="O102" s="37"/>
      <c r="P102" s="30"/>
      <c r="Q102" s="30"/>
      <c r="R102" s="30"/>
      <c r="AC102" s="32"/>
      <c r="AD102" s="32"/>
      <c r="AE102" s="32"/>
      <c r="AF102" s="32"/>
    </row>
    <row r="103" spans="1:32" ht="18" customHeight="1" hidden="1" outlineLevel="1">
      <c r="A103" s="50"/>
      <c r="B103" s="40" t="s">
        <v>258</v>
      </c>
      <c r="C103" s="30"/>
      <c r="D103" s="31"/>
      <c r="E103" s="30"/>
      <c r="F103" s="30"/>
      <c r="G103" s="30"/>
      <c r="H103" s="30"/>
      <c r="I103" s="30"/>
      <c r="J103" s="30"/>
      <c r="K103" s="30"/>
      <c r="L103" s="30"/>
      <c r="M103" s="30"/>
      <c r="N103" s="30"/>
      <c r="O103" s="37"/>
      <c r="P103" s="30"/>
      <c r="Q103" s="30"/>
      <c r="R103" s="30"/>
      <c r="AC103" s="32"/>
      <c r="AD103" s="32"/>
      <c r="AE103" s="32"/>
      <c r="AF103" s="32"/>
    </row>
    <row r="104" spans="1:32" ht="18" customHeight="1" hidden="1" outlineLevel="2">
      <c r="A104" s="50">
        <v>34</v>
      </c>
      <c r="B104" s="38"/>
      <c r="C104" s="41" t="str">
        <f>VLOOKUP(A104,geral,3,0)</f>
        <v>PRUDENPREV - SISTEMA DE PREVIDÊNCIA DO MUNICÍPIO DE PRESIDENTE PRUDENTE</v>
      </c>
      <c r="D104" s="42" t="s">
        <v>98</v>
      </c>
      <c r="E104" s="43" t="s">
        <v>99</v>
      </c>
      <c r="F104" s="44" t="s">
        <v>101</v>
      </c>
      <c r="G104" s="43" t="s">
        <v>87</v>
      </c>
      <c r="H104" s="42" t="s">
        <v>29</v>
      </c>
      <c r="I104" s="42" t="s">
        <v>3</v>
      </c>
      <c r="J104" s="42"/>
      <c r="K104" s="45"/>
      <c r="L104" s="43" t="str">
        <f>VLOOKUP(A104,geral,4,0)</f>
        <v>Índice Nacional de Preços ao Consumidor - INPC</v>
      </c>
      <c r="M104" s="42" t="str">
        <f>VLOOKUP(A104,geral,5,0)</f>
        <v>IMA-B</v>
      </c>
      <c r="N104" s="42" t="s">
        <v>205</v>
      </c>
      <c r="O104" s="46">
        <v>41075</v>
      </c>
      <c r="P104" s="42"/>
      <c r="Q104" s="44" t="s">
        <v>101</v>
      </c>
      <c r="R104" s="47" t="s">
        <v>100</v>
      </c>
      <c r="AC104" s="32"/>
      <c r="AD104" s="32"/>
      <c r="AE104" s="32"/>
      <c r="AF104" s="32"/>
    </row>
    <row r="105" spans="1:32" ht="18" customHeight="1" hidden="1" outlineLevel="1">
      <c r="A105" s="50"/>
      <c r="B105" s="38"/>
      <c r="C105" s="30"/>
      <c r="D105" s="31"/>
      <c r="E105" s="30"/>
      <c r="F105" s="30"/>
      <c r="G105" s="30"/>
      <c r="H105" s="30"/>
      <c r="I105" s="30"/>
      <c r="J105" s="30"/>
      <c r="K105" s="30"/>
      <c r="L105" s="30"/>
      <c r="M105" s="30"/>
      <c r="N105" s="30"/>
      <c r="O105" s="37"/>
      <c r="P105" s="30"/>
      <c r="Q105" s="30"/>
      <c r="R105" s="30"/>
      <c r="AC105" s="32"/>
      <c r="AD105" s="32"/>
      <c r="AE105" s="32"/>
      <c r="AF105" s="32"/>
    </row>
    <row r="106" spans="1:32" ht="18" customHeight="1" hidden="1" outlineLevel="1">
      <c r="A106" s="50"/>
      <c r="B106" s="40" t="s">
        <v>259</v>
      </c>
      <c r="C106" s="30"/>
      <c r="D106" s="31"/>
      <c r="E106" s="30"/>
      <c r="F106" s="30"/>
      <c r="G106" s="30"/>
      <c r="H106" s="30"/>
      <c r="I106" s="30"/>
      <c r="J106" s="30"/>
      <c r="K106" s="30"/>
      <c r="L106" s="30"/>
      <c r="M106" s="30"/>
      <c r="N106" s="30"/>
      <c r="O106" s="37"/>
      <c r="P106" s="30"/>
      <c r="Q106" s="30"/>
      <c r="R106" s="30"/>
      <c r="AC106" s="32"/>
      <c r="AD106" s="32"/>
      <c r="AE106" s="32"/>
      <c r="AF106" s="32"/>
    </row>
    <row r="107" spans="1:32" ht="18" customHeight="1" hidden="1" outlineLevel="2">
      <c r="A107" s="50">
        <v>35</v>
      </c>
      <c r="B107" s="38"/>
      <c r="C107" s="41" t="str">
        <f>VLOOKUP(A107,geral,3,0)</f>
        <v>INSTITUTO DE PREVIDÊNCIA DOS SERVIDORES PÚBLICOS DE QUEIMADOS</v>
      </c>
      <c r="D107" s="42" t="s">
        <v>406</v>
      </c>
      <c r="E107" s="43" t="s">
        <v>259</v>
      </c>
      <c r="F107" s="44" t="s">
        <v>407</v>
      </c>
      <c r="G107" s="43" t="s">
        <v>105</v>
      </c>
      <c r="H107" s="42" t="s">
        <v>32</v>
      </c>
      <c r="I107" s="42" t="s">
        <v>3</v>
      </c>
      <c r="J107" s="42"/>
      <c r="K107" s="45"/>
      <c r="L107" s="43" t="str">
        <f>VLOOKUP(A107,geral,4,0)</f>
        <v>Índice Nacional de Preços ao Consumidor - INPC</v>
      </c>
      <c r="M107" s="42" t="str">
        <f>VLOOKUP(A107,geral,5,0)</f>
        <v>IMA-B</v>
      </c>
      <c r="N107" s="42" t="s">
        <v>205</v>
      </c>
      <c r="O107" s="46">
        <v>41255</v>
      </c>
      <c r="P107" s="42" t="s">
        <v>408</v>
      </c>
      <c r="Q107" s="44"/>
      <c r="R107" s="47" t="s">
        <v>409</v>
      </c>
      <c r="AC107" s="32"/>
      <c r="AD107" s="32"/>
      <c r="AE107" s="32"/>
      <c r="AF107" s="32"/>
    </row>
    <row r="108" spans="1:32" ht="18" customHeight="1" hidden="1" outlineLevel="1">
      <c r="A108" s="50"/>
      <c r="B108" s="38"/>
      <c r="C108" s="30"/>
      <c r="D108" s="31"/>
      <c r="E108" s="30"/>
      <c r="F108" s="30"/>
      <c r="G108" s="30"/>
      <c r="H108" s="30"/>
      <c r="I108" s="30"/>
      <c r="J108" s="30"/>
      <c r="K108" s="30"/>
      <c r="L108" s="30"/>
      <c r="M108" s="30"/>
      <c r="N108" s="30"/>
      <c r="O108" s="37"/>
      <c r="P108" s="30"/>
      <c r="Q108" s="30"/>
      <c r="R108" s="30"/>
      <c r="AC108" s="32"/>
      <c r="AD108" s="32"/>
      <c r="AE108" s="32"/>
      <c r="AF108" s="32"/>
    </row>
    <row r="109" spans="1:32" ht="18" customHeight="1" hidden="1" outlineLevel="1">
      <c r="A109" s="50"/>
      <c r="B109" s="40" t="s">
        <v>260</v>
      </c>
      <c r="C109" s="30"/>
      <c r="D109" s="31"/>
      <c r="E109" s="30"/>
      <c r="F109" s="30"/>
      <c r="G109" s="30"/>
      <c r="H109" s="30"/>
      <c r="I109" s="30"/>
      <c r="J109" s="30"/>
      <c r="K109" s="30"/>
      <c r="L109" s="30"/>
      <c r="M109" s="30"/>
      <c r="N109" s="30"/>
      <c r="O109" s="37"/>
      <c r="P109" s="30"/>
      <c r="Q109" s="30"/>
      <c r="R109" s="30"/>
      <c r="AC109" s="32"/>
      <c r="AD109" s="32"/>
      <c r="AE109" s="32"/>
      <c r="AF109" s="32"/>
    </row>
    <row r="110" spans="1:32" ht="18" customHeight="1" hidden="1" outlineLevel="2">
      <c r="A110" s="50">
        <v>36</v>
      </c>
      <c r="B110" s="38"/>
      <c r="C110" s="41" t="str">
        <f>VLOOKUP(A110,geral,3,0)</f>
        <v>INSTITUTO DE PREVIDÊNCIA ASSISTENCIA DOS SERVIDORES MUNICIPAIS DE RIO VERDE - IPARV</v>
      </c>
      <c r="D110" s="42"/>
      <c r="E110" s="43"/>
      <c r="F110" s="44"/>
      <c r="G110" s="43"/>
      <c r="H110" s="42"/>
      <c r="I110" s="42"/>
      <c r="J110" s="42"/>
      <c r="K110" s="45"/>
      <c r="L110" s="43" t="str">
        <f>VLOOKUP(A110,geral,4,0)</f>
        <v>Índice Nacional de Preços ao Consumidor - INPC</v>
      </c>
      <c r="M110" s="42" t="str">
        <f>VLOOKUP(A110,geral,5,0)</f>
        <v>IMA-B</v>
      </c>
      <c r="N110" s="42"/>
      <c r="O110" s="46"/>
      <c r="P110" s="42"/>
      <c r="Q110" s="44"/>
      <c r="R110" s="47"/>
      <c r="AC110" s="32"/>
      <c r="AD110" s="32"/>
      <c r="AE110" s="32"/>
      <c r="AF110" s="32"/>
    </row>
    <row r="111" spans="1:32" ht="18" customHeight="1" hidden="1" outlineLevel="1">
      <c r="A111" s="50"/>
      <c r="B111" s="38"/>
      <c r="C111" s="30"/>
      <c r="D111" s="31"/>
      <c r="E111" s="30"/>
      <c r="F111" s="30"/>
      <c r="G111" s="30"/>
      <c r="H111" s="30"/>
      <c r="I111" s="30"/>
      <c r="J111" s="30"/>
      <c r="K111" s="30"/>
      <c r="L111" s="30"/>
      <c r="M111" s="30"/>
      <c r="N111" s="30"/>
      <c r="O111" s="37"/>
      <c r="P111" s="30"/>
      <c r="Q111" s="30"/>
      <c r="R111" s="30"/>
      <c r="AC111" s="32"/>
      <c r="AD111" s="32"/>
      <c r="AE111" s="32"/>
      <c r="AF111" s="32"/>
    </row>
    <row r="112" spans="1:32" ht="18" customHeight="1" hidden="1" outlineLevel="1">
      <c r="A112" s="50"/>
      <c r="B112" s="40" t="s">
        <v>261</v>
      </c>
      <c r="C112" s="30"/>
      <c r="D112" s="31"/>
      <c r="E112" s="30"/>
      <c r="F112" s="30"/>
      <c r="G112" s="30"/>
      <c r="H112" s="30"/>
      <c r="I112" s="30"/>
      <c r="J112" s="30"/>
      <c r="K112" s="30"/>
      <c r="L112" s="30"/>
      <c r="M112" s="30"/>
      <c r="N112" s="30"/>
      <c r="O112" s="37"/>
      <c r="P112" s="30"/>
      <c r="Q112" s="30"/>
      <c r="R112" s="30"/>
      <c r="AC112" s="32"/>
      <c r="AD112" s="32"/>
      <c r="AE112" s="32"/>
      <c r="AF112" s="32"/>
    </row>
    <row r="113" spans="1:32" ht="18" customHeight="1" hidden="1" outlineLevel="2">
      <c r="A113" s="50">
        <v>37</v>
      </c>
      <c r="B113" s="38"/>
      <c r="C113" s="41" t="str">
        <f>VLOOKUP(A113,geral,3,0)</f>
        <v>FUNDO DE PREVIDÊNCIA DO MUNICÍPIO DE SAO FIDELIS</v>
      </c>
      <c r="D113" s="42" t="s">
        <v>130</v>
      </c>
      <c r="E113" s="43" t="s">
        <v>131</v>
      </c>
      <c r="F113" s="44" t="s">
        <v>132</v>
      </c>
      <c r="G113" s="43" t="s">
        <v>133</v>
      </c>
      <c r="H113" s="42" t="s">
        <v>29</v>
      </c>
      <c r="I113" s="42" t="s">
        <v>3</v>
      </c>
      <c r="J113" s="42"/>
      <c r="K113" s="45"/>
      <c r="L113" s="43" t="str">
        <f>VLOOKUP(A113,geral,4,0)</f>
        <v>Índice Nacional de Preços ao Consumidor - INPC</v>
      </c>
      <c r="M113" s="42" t="str">
        <f>VLOOKUP(A113,geral,5,0)</f>
        <v>IMA-B</v>
      </c>
      <c r="N113" s="42" t="s">
        <v>205</v>
      </c>
      <c r="O113" s="46">
        <v>41084</v>
      </c>
      <c r="P113" s="42" t="s">
        <v>134</v>
      </c>
      <c r="Q113" s="44" t="s">
        <v>132</v>
      </c>
      <c r="R113" s="47" t="s">
        <v>135</v>
      </c>
      <c r="AC113" s="32"/>
      <c r="AD113" s="32"/>
      <c r="AE113" s="32"/>
      <c r="AF113" s="32"/>
    </row>
    <row r="114" spans="1:32" ht="18" customHeight="1" hidden="1" outlineLevel="1">
      <c r="A114" s="50"/>
      <c r="B114" s="38"/>
      <c r="C114" s="30"/>
      <c r="D114" s="31"/>
      <c r="E114" s="30"/>
      <c r="F114" s="30"/>
      <c r="G114" s="30"/>
      <c r="H114" s="30"/>
      <c r="I114" s="30"/>
      <c r="J114" s="30"/>
      <c r="K114" s="30"/>
      <c r="L114" s="30"/>
      <c r="M114" s="30"/>
      <c r="N114" s="30"/>
      <c r="O114" s="37"/>
      <c r="P114" s="30"/>
      <c r="Q114" s="30"/>
      <c r="R114" s="30"/>
      <c r="AC114" s="32"/>
      <c r="AD114" s="32"/>
      <c r="AE114" s="32"/>
      <c r="AF114" s="32"/>
    </row>
    <row r="115" spans="1:32" ht="18" customHeight="1" hidden="1" outlineLevel="1">
      <c r="A115" s="50"/>
      <c r="B115" s="40" t="s">
        <v>262</v>
      </c>
      <c r="C115" s="30"/>
      <c r="D115" s="31"/>
      <c r="E115" s="30"/>
      <c r="F115" s="30"/>
      <c r="G115" s="30"/>
      <c r="H115" s="30"/>
      <c r="I115" s="30"/>
      <c r="J115" s="30"/>
      <c r="K115" s="30"/>
      <c r="L115" s="30"/>
      <c r="M115" s="30"/>
      <c r="N115" s="30"/>
      <c r="O115" s="37"/>
      <c r="P115" s="30"/>
      <c r="Q115" s="30"/>
      <c r="R115" s="30"/>
      <c r="AC115" s="32"/>
      <c r="AD115" s="32"/>
      <c r="AE115" s="32"/>
      <c r="AF115" s="32"/>
    </row>
    <row r="116" spans="1:32" ht="18" customHeight="1" hidden="1" outlineLevel="2">
      <c r="A116" s="50">
        <v>38</v>
      </c>
      <c r="B116" s="38"/>
      <c r="C116" s="41" t="str">
        <f>VLOOKUP(A116,geral,3,0)</f>
        <v>INSTITUTO DE PREVIDÊNCIA DOS SERVIDORES PÚBLICOS DO MUNICÍPIO DE SÃO JOÃO DA BOA VISTA</v>
      </c>
      <c r="D116" s="42"/>
      <c r="E116" s="43"/>
      <c r="F116" s="44"/>
      <c r="G116" s="43"/>
      <c r="H116" s="42"/>
      <c r="I116" s="42"/>
      <c r="J116" s="42"/>
      <c r="K116" s="45"/>
      <c r="L116" s="43" t="str">
        <f>VLOOKUP(A116,geral,4,0)</f>
        <v>Índice Nacional de Preços ao Consumidor - INPC</v>
      </c>
      <c r="M116" s="42" t="str">
        <f>VLOOKUP(A116,geral,5,0)</f>
        <v>IMA-B</v>
      </c>
      <c r="N116" s="42"/>
      <c r="O116" s="46"/>
      <c r="P116" s="42"/>
      <c r="Q116" s="44"/>
      <c r="R116" s="47"/>
      <c r="AC116" s="32"/>
      <c r="AD116" s="32"/>
      <c r="AE116" s="32"/>
      <c r="AF116" s="32"/>
    </row>
    <row r="117" spans="1:32" ht="18" customHeight="1" hidden="1" outlineLevel="1">
      <c r="A117" s="50"/>
      <c r="B117" s="38"/>
      <c r="C117" s="30"/>
      <c r="D117" s="31"/>
      <c r="E117" s="30"/>
      <c r="F117" s="30"/>
      <c r="G117" s="30"/>
      <c r="H117" s="30"/>
      <c r="I117" s="30"/>
      <c r="J117" s="30"/>
      <c r="K117" s="30"/>
      <c r="L117" s="30"/>
      <c r="M117" s="30"/>
      <c r="N117" s="30"/>
      <c r="O117" s="37"/>
      <c r="P117" s="30"/>
      <c r="Q117" s="30"/>
      <c r="R117" s="30"/>
      <c r="AC117" s="32"/>
      <c r="AD117" s="32"/>
      <c r="AE117" s="32"/>
      <c r="AF117" s="32"/>
    </row>
    <row r="118" spans="1:32" ht="18" customHeight="1" hidden="1" outlineLevel="1">
      <c r="A118" s="50"/>
      <c r="B118" s="40" t="s">
        <v>263</v>
      </c>
      <c r="C118" s="30"/>
      <c r="D118" s="31"/>
      <c r="E118" s="30"/>
      <c r="F118" s="30"/>
      <c r="G118" s="30"/>
      <c r="H118" s="30"/>
      <c r="I118" s="30"/>
      <c r="J118" s="30"/>
      <c r="K118" s="30"/>
      <c r="L118" s="30"/>
      <c r="M118" s="30"/>
      <c r="N118" s="30"/>
      <c r="O118" s="37"/>
      <c r="P118" s="30"/>
      <c r="Q118" s="30"/>
      <c r="R118" s="30"/>
      <c r="AC118" s="32"/>
      <c r="AD118" s="32"/>
      <c r="AE118" s="32"/>
      <c r="AF118" s="32"/>
    </row>
    <row r="119" spans="1:32" ht="18" customHeight="1" hidden="1" outlineLevel="2">
      <c r="A119" s="50">
        <v>39</v>
      </c>
      <c r="B119" s="38"/>
      <c r="C119" s="41" t="str">
        <f>VLOOKUP(A119,geral,3,0)</f>
        <v>FUNDO DE PREVIDÊNCIA DOS SERVIDORES PÚBLICOS MUNICIPAIS DE SÃO JOSÉ DE UBA</v>
      </c>
      <c r="D119" s="42" t="s">
        <v>187</v>
      </c>
      <c r="E119" s="43" t="s">
        <v>188</v>
      </c>
      <c r="F119" s="44" t="s">
        <v>190</v>
      </c>
      <c r="G119" s="43" t="s">
        <v>105</v>
      </c>
      <c r="H119" s="42" t="s">
        <v>33</v>
      </c>
      <c r="I119" s="42" t="s">
        <v>3</v>
      </c>
      <c r="J119" s="42"/>
      <c r="K119" s="45"/>
      <c r="L119" s="43" t="str">
        <f>VLOOKUP(A119,geral,4,0)</f>
        <v>Índice Nacional de Preços ao Consumidor - INPC</v>
      </c>
      <c r="M119" s="42" t="str">
        <f>VLOOKUP(A119,geral,5,0)</f>
        <v>IMA-B</v>
      </c>
      <c r="N119" s="42" t="s">
        <v>205</v>
      </c>
      <c r="O119" s="46">
        <v>41269</v>
      </c>
      <c r="P119" s="42" t="s">
        <v>191</v>
      </c>
      <c r="Q119" s="44" t="s">
        <v>192</v>
      </c>
      <c r="R119" s="47" t="s">
        <v>193</v>
      </c>
      <c r="AC119" s="32"/>
      <c r="AD119" s="32"/>
      <c r="AE119" s="32"/>
      <c r="AF119" s="32"/>
    </row>
    <row r="120" spans="1:32" ht="18" customHeight="1" hidden="1" outlineLevel="1">
      <c r="A120" s="50"/>
      <c r="B120" s="38"/>
      <c r="C120" s="30"/>
      <c r="D120" s="31"/>
      <c r="E120" s="30"/>
      <c r="F120" s="30"/>
      <c r="G120" s="30"/>
      <c r="H120" s="30"/>
      <c r="I120" s="30"/>
      <c r="J120" s="30"/>
      <c r="K120" s="30"/>
      <c r="L120" s="30"/>
      <c r="M120" s="30"/>
      <c r="N120" s="30"/>
      <c r="O120" s="37"/>
      <c r="P120" s="30"/>
      <c r="Q120" s="30"/>
      <c r="R120" s="30"/>
      <c r="AC120" s="32"/>
      <c r="AD120" s="32"/>
      <c r="AE120" s="32"/>
      <c r="AF120" s="32"/>
    </row>
    <row r="121" spans="1:32" ht="18" customHeight="1" hidden="1" outlineLevel="1">
      <c r="A121" s="50"/>
      <c r="B121" s="40" t="s">
        <v>264</v>
      </c>
      <c r="C121" s="30"/>
      <c r="D121" s="31"/>
      <c r="E121" s="30"/>
      <c r="F121" s="30"/>
      <c r="G121" s="30"/>
      <c r="H121" s="30"/>
      <c r="I121" s="30"/>
      <c r="J121" s="30"/>
      <c r="K121" s="30"/>
      <c r="L121" s="30"/>
      <c r="M121" s="30"/>
      <c r="N121" s="30"/>
      <c r="O121" s="37"/>
      <c r="P121" s="30"/>
      <c r="Q121" s="30"/>
      <c r="R121" s="30"/>
      <c r="AC121" s="32"/>
      <c r="AD121" s="32"/>
      <c r="AE121" s="32"/>
      <c r="AF121" s="32"/>
    </row>
    <row r="122" spans="1:32" ht="18" customHeight="1" hidden="1" outlineLevel="2">
      <c r="A122" s="50">
        <v>40</v>
      </c>
      <c r="B122" s="38"/>
      <c r="C122" s="41" t="str">
        <f>VLOOKUP(A122,geral,3,0)</f>
        <v>INSTITUTO DE PREVIDÊNCIA DOS SERVIDORES DO MUNICIPIO DE SÃO SEBASTIÃO DO ALTO</v>
      </c>
      <c r="D122" s="42"/>
      <c r="E122" s="43"/>
      <c r="F122" s="44"/>
      <c r="G122" s="43"/>
      <c r="H122" s="42"/>
      <c r="I122" s="42"/>
      <c r="J122" s="42"/>
      <c r="K122" s="45"/>
      <c r="L122" s="43" t="str">
        <f>VLOOKUP(A122,geral,4,0)</f>
        <v>Índice Nacional de Preços ao Consumidor - INPC</v>
      </c>
      <c r="M122" s="42" t="str">
        <f>VLOOKUP(A122,geral,5,0)</f>
        <v>IMA-B</v>
      </c>
      <c r="N122" s="42"/>
      <c r="O122" s="46"/>
      <c r="P122" s="42"/>
      <c r="Q122" s="44"/>
      <c r="R122" s="47"/>
      <c r="AC122" s="32"/>
      <c r="AD122" s="32"/>
      <c r="AE122" s="32"/>
      <c r="AF122" s="32"/>
    </row>
    <row r="123" spans="1:32" ht="18" customHeight="1" hidden="1" outlineLevel="1">
      <c r="A123" s="50"/>
      <c r="B123" s="38"/>
      <c r="C123" s="30"/>
      <c r="D123" s="31"/>
      <c r="E123" s="30"/>
      <c r="F123" s="30"/>
      <c r="G123" s="30"/>
      <c r="H123" s="30"/>
      <c r="I123" s="30"/>
      <c r="J123" s="30"/>
      <c r="K123" s="30"/>
      <c r="L123" s="30"/>
      <c r="M123" s="30"/>
      <c r="N123" s="30"/>
      <c r="O123" s="37"/>
      <c r="P123" s="30"/>
      <c r="Q123" s="30"/>
      <c r="R123" s="30"/>
      <c r="AC123" s="32"/>
      <c r="AD123" s="32"/>
      <c r="AE123" s="32"/>
      <c r="AF123" s="32"/>
    </row>
    <row r="124" spans="1:32" ht="18" customHeight="1" hidden="1" outlineLevel="1">
      <c r="A124" s="50"/>
      <c r="B124" s="40" t="s">
        <v>195</v>
      </c>
      <c r="C124" s="30"/>
      <c r="D124" s="31"/>
      <c r="E124" s="30"/>
      <c r="F124" s="30"/>
      <c r="G124" s="30"/>
      <c r="H124" s="30"/>
      <c r="I124" s="30"/>
      <c r="J124" s="30"/>
      <c r="K124" s="30"/>
      <c r="L124" s="30"/>
      <c r="M124" s="30"/>
      <c r="N124" s="30"/>
      <c r="O124" s="37"/>
      <c r="P124" s="30"/>
      <c r="Q124" s="30"/>
      <c r="R124" s="30"/>
      <c r="AC124" s="32"/>
      <c r="AD124" s="32"/>
      <c r="AE124" s="32"/>
      <c r="AF124" s="32"/>
    </row>
    <row r="125" spans="1:32" ht="18" customHeight="1" hidden="1" outlineLevel="2">
      <c r="A125" s="50">
        <v>41</v>
      </c>
      <c r="B125" s="38"/>
      <c r="C125" s="41" t="str">
        <f>VLOOKUP(A125,geral,3,0)</f>
        <v>IBASS - INSTITUTO BEN. ASSISTÊNCIA DOS SERVIDORES DE SAQUAREMA</v>
      </c>
      <c r="D125" s="42" t="s">
        <v>194</v>
      </c>
      <c r="E125" s="43" t="s">
        <v>195</v>
      </c>
      <c r="F125" s="44" t="s">
        <v>196</v>
      </c>
      <c r="G125" s="43" t="s">
        <v>197</v>
      </c>
      <c r="H125" s="42" t="s">
        <v>32</v>
      </c>
      <c r="I125" s="42" t="s">
        <v>3</v>
      </c>
      <c r="J125" s="42"/>
      <c r="K125" s="45"/>
      <c r="L125" s="43" t="str">
        <f>VLOOKUP(A125,geral,4,0)</f>
        <v>Índice Nacional de Preços ao Consumidor - INPC</v>
      </c>
      <c r="M125" s="42" t="str">
        <f>VLOOKUP(A125,geral,5,0)</f>
        <v>IMA-B</v>
      </c>
      <c r="N125" s="42"/>
      <c r="O125" s="46"/>
      <c r="P125" s="42" t="s">
        <v>198</v>
      </c>
      <c r="Q125" s="44" t="s">
        <v>199</v>
      </c>
      <c r="R125" s="47" t="s">
        <v>200</v>
      </c>
      <c r="AC125" s="32"/>
      <c r="AD125" s="32"/>
      <c r="AE125" s="32"/>
      <c r="AF125" s="32"/>
    </row>
    <row r="126" spans="1:32" ht="18" customHeight="1" hidden="1" outlineLevel="1">
      <c r="A126" s="50"/>
      <c r="B126" s="38"/>
      <c r="C126" s="30"/>
      <c r="D126" s="31"/>
      <c r="E126" s="30"/>
      <c r="F126" s="30"/>
      <c r="G126" s="30"/>
      <c r="H126" s="30"/>
      <c r="I126" s="30"/>
      <c r="J126" s="30"/>
      <c r="K126" s="30"/>
      <c r="L126" s="30"/>
      <c r="M126" s="30"/>
      <c r="N126" s="30"/>
      <c r="O126" s="37"/>
      <c r="P126" s="30"/>
      <c r="Q126" s="30"/>
      <c r="R126" s="30"/>
      <c r="AC126" s="32"/>
      <c r="AD126" s="32"/>
      <c r="AE126" s="32"/>
      <c r="AF126" s="32"/>
    </row>
    <row r="127" spans="1:32" ht="18" customHeight="1" hidden="1" outlineLevel="1">
      <c r="A127" s="50"/>
      <c r="B127" s="40" t="s">
        <v>265</v>
      </c>
      <c r="C127" s="30"/>
      <c r="D127" s="31"/>
      <c r="E127" s="30"/>
      <c r="F127" s="30"/>
      <c r="G127" s="30"/>
      <c r="H127" s="30"/>
      <c r="I127" s="30"/>
      <c r="J127" s="30"/>
      <c r="K127" s="30"/>
      <c r="L127" s="30"/>
      <c r="M127" s="30"/>
      <c r="N127" s="30"/>
      <c r="O127" s="37"/>
      <c r="P127" s="30"/>
      <c r="Q127" s="30"/>
      <c r="R127" s="30"/>
      <c r="AC127" s="32"/>
      <c r="AD127" s="32"/>
      <c r="AE127" s="32"/>
      <c r="AF127" s="32"/>
    </row>
    <row r="128" spans="1:32" ht="18" customHeight="1" hidden="1" outlineLevel="2">
      <c r="A128" s="50">
        <v>42</v>
      </c>
      <c r="B128" s="38"/>
      <c r="C128" s="41" t="str">
        <f>VLOOKUP(A128,geral,3,0)</f>
        <v>INSTITUTO DE PREVIDÊNCIA MUNICIPAL DE SEVERÍNIA</v>
      </c>
      <c r="D128" s="42" t="s">
        <v>410</v>
      </c>
      <c r="E128" s="43" t="s">
        <v>265</v>
      </c>
      <c r="F128" s="44" t="s">
        <v>411</v>
      </c>
      <c r="G128" s="43" t="s">
        <v>105</v>
      </c>
      <c r="H128" s="42" t="s">
        <v>33</v>
      </c>
      <c r="I128" s="42" t="s">
        <v>3</v>
      </c>
      <c r="J128" s="42"/>
      <c r="K128" s="45"/>
      <c r="L128" s="43" t="str">
        <f>VLOOKUP(A128,geral,4,0)</f>
        <v>Índice Nacional de Preços ao Consumidor - INPC</v>
      </c>
      <c r="M128" s="42" t="str">
        <f>VLOOKUP(A128,geral,5,0)</f>
        <v>IMA-B</v>
      </c>
      <c r="N128" s="42" t="s">
        <v>35</v>
      </c>
      <c r="O128" s="46">
        <v>41264</v>
      </c>
      <c r="P128" s="42" t="s">
        <v>412</v>
      </c>
      <c r="Q128" s="44"/>
      <c r="R128" s="47" t="s">
        <v>413</v>
      </c>
      <c r="AC128" s="32"/>
      <c r="AD128" s="32"/>
      <c r="AE128" s="32"/>
      <c r="AF128" s="32"/>
    </row>
    <row r="129" spans="1:32" ht="18" customHeight="1" hidden="1" outlineLevel="1">
      <c r="A129" s="50"/>
      <c r="B129" s="38"/>
      <c r="C129" s="30"/>
      <c r="D129" s="31"/>
      <c r="E129" s="30"/>
      <c r="F129" s="30"/>
      <c r="G129" s="30"/>
      <c r="H129" s="30"/>
      <c r="I129" s="30"/>
      <c r="J129" s="30"/>
      <c r="K129" s="30"/>
      <c r="L129" s="30"/>
      <c r="M129" s="30"/>
      <c r="N129" s="30"/>
      <c r="O129" s="37"/>
      <c r="P129" s="30"/>
      <c r="Q129" s="30"/>
      <c r="R129" s="30"/>
      <c r="AC129" s="32"/>
      <c r="AD129" s="32"/>
      <c r="AE129" s="32"/>
      <c r="AF129" s="32"/>
    </row>
    <row r="130" spans="1:32" ht="18" customHeight="1" hidden="1" outlineLevel="1">
      <c r="A130" s="50"/>
      <c r="B130" s="40" t="s">
        <v>266</v>
      </c>
      <c r="C130" s="30"/>
      <c r="D130" s="31"/>
      <c r="E130" s="30"/>
      <c r="F130" s="30"/>
      <c r="G130" s="30"/>
      <c r="H130" s="30"/>
      <c r="I130" s="30"/>
      <c r="J130" s="30"/>
      <c r="K130" s="30"/>
      <c r="L130" s="30"/>
      <c r="M130" s="30"/>
      <c r="N130" s="30"/>
      <c r="O130" s="37"/>
      <c r="P130" s="30"/>
      <c r="Q130" s="30"/>
      <c r="R130" s="30"/>
      <c r="AC130" s="32"/>
      <c r="AD130" s="32"/>
      <c r="AE130" s="32"/>
      <c r="AF130" s="32"/>
    </row>
    <row r="131" spans="1:32" ht="18" customHeight="1" hidden="1" outlineLevel="2">
      <c r="A131" s="50">
        <v>43</v>
      </c>
      <c r="B131" s="38"/>
      <c r="C131" s="41" t="str">
        <f>VLOOKUP(A131,geral,3,0)</f>
        <v>TABOÃOPREV - UNIDADE GESTORA UNICA DO RPPS DO MUNICÍPIO DE TABOÃO DA SERRA</v>
      </c>
      <c r="D131" s="42" t="s">
        <v>62</v>
      </c>
      <c r="E131" s="43" t="s">
        <v>63</v>
      </c>
      <c r="F131" s="44" t="s">
        <v>64</v>
      </c>
      <c r="G131" s="43" t="s">
        <v>65</v>
      </c>
      <c r="H131" s="42" t="s">
        <v>32</v>
      </c>
      <c r="I131" s="42" t="s">
        <v>3</v>
      </c>
      <c r="J131" s="42">
        <v>141</v>
      </c>
      <c r="K131" s="45" t="s">
        <v>66</v>
      </c>
      <c r="L131" s="43" t="str">
        <f>VLOOKUP(A131,geral,4,0)</f>
        <v>Índice Geral de Preços do Mercado - IGPM</v>
      </c>
      <c r="M131" s="42" t="str">
        <f>VLOOKUP(A131,geral,5,0)</f>
        <v>IMA-B</v>
      </c>
      <c r="N131" s="42" t="s">
        <v>205</v>
      </c>
      <c r="O131" s="46">
        <v>41034</v>
      </c>
      <c r="P131" s="42" t="s">
        <v>67</v>
      </c>
      <c r="Q131" s="44" t="s">
        <v>64</v>
      </c>
      <c r="R131" s="47" t="s">
        <v>68</v>
      </c>
      <c r="AC131" s="32"/>
      <c r="AD131" s="32"/>
      <c r="AE131" s="32"/>
      <c r="AF131" s="32"/>
    </row>
    <row r="132" spans="1:32" ht="18" customHeight="1" hidden="1" outlineLevel="1">
      <c r="A132" s="50"/>
      <c r="B132" s="38"/>
      <c r="C132" s="30"/>
      <c r="D132" s="31"/>
      <c r="E132" s="30"/>
      <c r="F132" s="30"/>
      <c r="G132" s="30"/>
      <c r="H132" s="30"/>
      <c r="I132" s="30"/>
      <c r="J132" s="30"/>
      <c r="K132" s="30"/>
      <c r="L132" s="30"/>
      <c r="M132" s="30"/>
      <c r="N132" s="30"/>
      <c r="O132" s="37"/>
      <c r="P132" s="30"/>
      <c r="Q132" s="30"/>
      <c r="R132" s="30"/>
      <c r="AC132" s="32"/>
      <c r="AD132" s="32"/>
      <c r="AE132" s="32"/>
      <c r="AF132" s="32"/>
    </row>
    <row r="133" spans="1:32" ht="18" customHeight="1" hidden="1" outlineLevel="1">
      <c r="A133" s="50"/>
      <c r="B133" s="40" t="s">
        <v>267</v>
      </c>
      <c r="C133" s="30"/>
      <c r="D133" s="31"/>
      <c r="E133" s="30"/>
      <c r="F133" s="30"/>
      <c r="G133" s="30"/>
      <c r="H133" s="30"/>
      <c r="I133" s="30"/>
      <c r="J133" s="30"/>
      <c r="K133" s="30"/>
      <c r="L133" s="30"/>
      <c r="M133" s="30"/>
      <c r="N133" s="30"/>
      <c r="O133" s="37"/>
      <c r="P133" s="30"/>
      <c r="Q133" s="30"/>
      <c r="R133" s="30"/>
      <c r="AC133" s="32"/>
      <c r="AD133" s="32"/>
      <c r="AE133" s="32"/>
      <c r="AF133" s="32"/>
    </row>
    <row r="134" spans="1:32" ht="18" customHeight="1" hidden="1" outlineLevel="2">
      <c r="A134" s="50">
        <v>44</v>
      </c>
      <c r="B134" s="38"/>
      <c r="C134" s="41" t="str">
        <f>VLOOKUP(A134,geral,3,0)</f>
        <v>INSTITUTO DE PREVIDÊNCIA DO SERVIDOR MUNICIPAL DE TAQUARITINGA</v>
      </c>
      <c r="D134" s="42" t="s">
        <v>148</v>
      </c>
      <c r="E134" s="43" t="s">
        <v>150</v>
      </c>
      <c r="F134" s="44" t="s">
        <v>149</v>
      </c>
      <c r="G134" s="43" t="s">
        <v>87</v>
      </c>
      <c r="H134" s="42" t="s">
        <v>29</v>
      </c>
      <c r="I134" s="42" t="s">
        <v>3</v>
      </c>
      <c r="J134" s="42"/>
      <c r="K134" s="45"/>
      <c r="L134" s="43" t="str">
        <f>VLOOKUP(A134,geral,4,0)</f>
        <v>Índice Nacional de Preços ao Consumidor - INPC</v>
      </c>
      <c r="M134" s="42" t="str">
        <f>VLOOKUP(A134,geral,5,0)</f>
        <v>IMA-B</v>
      </c>
      <c r="N134" s="42" t="s">
        <v>205</v>
      </c>
      <c r="O134" s="46">
        <v>41106</v>
      </c>
      <c r="P134" s="42" t="s">
        <v>151</v>
      </c>
      <c r="Q134" s="44" t="s">
        <v>149</v>
      </c>
      <c r="R134" s="47" t="s">
        <v>152</v>
      </c>
      <c r="AC134" s="32"/>
      <c r="AD134" s="32"/>
      <c r="AE134" s="32"/>
      <c r="AF134" s="32"/>
    </row>
    <row r="135" spans="1:32" ht="18" customHeight="1" hidden="1" outlineLevel="1">
      <c r="A135" s="50"/>
      <c r="B135" s="38"/>
      <c r="C135" s="30"/>
      <c r="D135" s="31"/>
      <c r="E135" s="30"/>
      <c r="F135" s="30"/>
      <c r="G135" s="30"/>
      <c r="H135" s="30"/>
      <c r="I135" s="30"/>
      <c r="J135" s="30"/>
      <c r="K135" s="30"/>
      <c r="L135" s="30"/>
      <c r="M135" s="30"/>
      <c r="N135" s="30"/>
      <c r="O135" s="37"/>
      <c r="P135" s="30"/>
      <c r="Q135" s="30"/>
      <c r="R135" s="30"/>
      <c r="AC135" s="32"/>
      <c r="AD135" s="32"/>
      <c r="AE135" s="32"/>
      <c r="AF135" s="32"/>
    </row>
    <row r="136" spans="1:32" ht="18" customHeight="1" hidden="1" outlineLevel="1">
      <c r="A136" s="50"/>
      <c r="B136" s="40" t="s">
        <v>268</v>
      </c>
      <c r="C136" s="30"/>
      <c r="D136" s="31"/>
      <c r="E136" s="30"/>
      <c r="F136" s="30"/>
      <c r="G136" s="30"/>
      <c r="H136" s="30"/>
      <c r="I136" s="30"/>
      <c r="J136" s="30"/>
      <c r="K136" s="30"/>
      <c r="L136" s="30"/>
      <c r="M136" s="30"/>
      <c r="N136" s="30"/>
      <c r="O136" s="37"/>
      <c r="P136" s="30"/>
      <c r="Q136" s="30"/>
      <c r="R136" s="30"/>
      <c r="AC136" s="32"/>
      <c r="AD136" s="32"/>
      <c r="AE136" s="32"/>
      <c r="AF136" s="32"/>
    </row>
    <row r="137" spans="1:32" ht="18" customHeight="1" hidden="1" outlineLevel="2">
      <c r="A137" s="50">
        <v>45</v>
      </c>
      <c r="B137" s="38"/>
      <c r="C137" s="41" t="str">
        <f>VLOOKUP(A137,geral,3,0)</f>
        <v>INSTITUTO DE PREVIDÊNCIA DOS SERVIDORES PÚBLICOS MUNICIPAIS DE TERESÓPOLIS </v>
      </c>
      <c r="D137" s="42" t="s">
        <v>367</v>
      </c>
      <c r="E137" s="43" t="s">
        <v>368</v>
      </c>
      <c r="F137" s="44" t="s">
        <v>369</v>
      </c>
      <c r="G137" s="43" t="s">
        <v>370</v>
      </c>
      <c r="H137" s="42" t="s">
        <v>371</v>
      </c>
      <c r="I137" s="42" t="s">
        <v>358</v>
      </c>
      <c r="J137" s="42"/>
      <c r="K137" s="45"/>
      <c r="L137" s="43" t="str">
        <f>VLOOKUP(A137,geral,4,0)</f>
        <v>Índice Nacional de Preços ao Consumidor - INPC</v>
      </c>
      <c r="M137" s="42" t="str">
        <f>VLOOKUP(A137,geral,5,0)</f>
        <v>IMA-B</v>
      </c>
      <c r="N137" s="42" t="s">
        <v>205</v>
      </c>
      <c r="O137" s="46">
        <v>41257</v>
      </c>
      <c r="P137" s="42" t="s">
        <v>372</v>
      </c>
      <c r="Q137" s="44" t="s">
        <v>369</v>
      </c>
      <c r="R137" s="47" t="s">
        <v>373</v>
      </c>
      <c r="AC137" s="32"/>
      <c r="AD137" s="32"/>
      <c r="AE137" s="32"/>
      <c r="AF137" s="32"/>
    </row>
    <row r="138" spans="1:32" ht="18" customHeight="1" hidden="1" outlineLevel="1">
      <c r="A138" s="50"/>
      <c r="B138" s="55"/>
      <c r="C138" s="30"/>
      <c r="D138" s="31"/>
      <c r="E138" s="30"/>
      <c r="F138" s="30"/>
      <c r="G138" s="30"/>
      <c r="H138" s="30"/>
      <c r="I138" s="30"/>
      <c r="J138" s="30"/>
      <c r="K138" s="30"/>
      <c r="L138" s="30"/>
      <c r="M138" s="30"/>
      <c r="N138" s="30"/>
      <c r="O138" s="37"/>
      <c r="P138" s="30"/>
      <c r="Q138" s="30"/>
      <c r="R138" s="30"/>
      <c r="AC138" s="32"/>
      <c r="AD138" s="32"/>
      <c r="AE138" s="32"/>
      <c r="AF138" s="32"/>
    </row>
    <row r="139" spans="1:32" ht="18" customHeight="1" hidden="1" outlineLevel="1">
      <c r="A139" s="50"/>
      <c r="B139" s="40" t="s">
        <v>269</v>
      </c>
      <c r="C139" s="30"/>
      <c r="D139" s="31"/>
      <c r="E139" s="30"/>
      <c r="F139" s="30"/>
      <c r="G139" s="30"/>
      <c r="H139" s="30"/>
      <c r="I139" s="30"/>
      <c r="J139" s="30"/>
      <c r="K139" s="30"/>
      <c r="L139" s="30"/>
      <c r="M139" s="30"/>
      <c r="N139" s="30"/>
      <c r="O139" s="37"/>
      <c r="P139" s="30"/>
      <c r="Q139" s="30"/>
      <c r="R139" s="30"/>
      <c r="AC139" s="32"/>
      <c r="AD139" s="32"/>
      <c r="AE139" s="32"/>
      <c r="AF139" s="32"/>
    </row>
    <row r="140" spans="1:32" ht="18" customHeight="1" hidden="1" outlineLevel="2">
      <c r="A140" s="50">
        <v>46</v>
      </c>
      <c r="B140" s="38"/>
      <c r="C140" s="41" t="str">
        <f>VLOOKUP(A140,geral,3,0)</f>
        <v>INSTITUTO DE PREVIDÊNCIA DOS SERVIDORES PÚBLICOS DE TRAJANO DE MORAES</v>
      </c>
      <c r="D140" s="42" t="s">
        <v>92</v>
      </c>
      <c r="E140" s="43" t="s">
        <v>93</v>
      </c>
      <c r="F140" s="44" t="s">
        <v>94</v>
      </c>
      <c r="G140" s="43" t="s">
        <v>87</v>
      </c>
      <c r="H140" s="42" t="s">
        <v>33</v>
      </c>
      <c r="I140" s="42" t="s">
        <v>3</v>
      </c>
      <c r="J140" s="42">
        <v>233</v>
      </c>
      <c r="K140" s="45" t="s">
        <v>95</v>
      </c>
      <c r="L140" s="43" t="str">
        <f>VLOOKUP(A140,geral,4,0)</f>
        <v>Índice Nacional de Preços ao Consumidor - INPC</v>
      </c>
      <c r="M140" s="42" t="str">
        <f>VLOOKUP(A140,geral,5,0)</f>
        <v>IMA-B</v>
      </c>
      <c r="N140" s="42" t="s">
        <v>205</v>
      </c>
      <c r="O140" s="46">
        <v>41133</v>
      </c>
      <c r="P140" s="42" t="s">
        <v>96</v>
      </c>
      <c r="Q140" s="44" t="s">
        <v>94</v>
      </c>
      <c r="R140" s="47" t="s">
        <v>97</v>
      </c>
      <c r="AC140" s="32"/>
      <c r="AD140" s="32"/>
      <c r="AE140" s="32"/>
      <c r="AF140" s="32"/>
    </row>
    <row r="141" spans="1:32" ht="18" customHeight="1" hidden="1" outlineLevel="1">
      <c r="A141" s="51"/>
      <c r="B141" s="38"/>
      <c r="C141" s="30"/>
      <c r="D141" s="31"/>
      <c r="E141" s="30"/>
      <c r="F141" s="30"/>
      <c r="G141" s="30"/>
      <c r="H141" s="30"/>
      <c r="I141" s="30"/>
      <c r="J141" s="30"/>
      <c r="K141" s="30"/>
      <c r="L141" s="30"/>
      <c r="M141" s="30"/>
      <c r="N141" s="30"/>
      <c r="O141" s="37"/>
      <c r="P141" s="30"/>
      <c r="Q141" s="30"/>
      <c r="R141" s="30"/>
      <c r="AC141" s="32"/>
      <c r="AD141" s="32"/>
      <c r="AE141" s="32"/>
      <c r="AF141" s="32"/>
    </row>
    <row r="142" spans="1:32" ht="18" customHeight="1" hidden="1" outlineLevel="1">
      <c r="A142" s="51"/>
      <c r="B142" s="40" t="s">
        <v>270</v>
      </c>
      <c r="C142" s="30"/>
      <c r="D142" s="31"/>
      <c r="E142" s="30"/>
      <c r="F142" s="30"/>
      <c r="G142" s="30"/>
      <c r="H142" s="30"/>
      <c r="I142" s="30"/>
      <c r="J142" s="30"/>
      <c r="K142" s="30"/>
      <c r="L142" s="30"/>
      <c r="M142" s="30"/>
      <c r="N142" s="30"/>
      <c r="O142" s="37"/>
      <c r="P142" s="30"/>
      <c r="Q142" s="30"/>
      <c r="R142" s="30"/>
      <c r="AC142" s="32"/>
      <c r="AD142" s="32"/>
      <c r="AE142" s="32"/>
      <c r="AF142" s="32"/>
    </row>
    <row r="143" spans="1:32" ht="18" customHeight="1" hidden="1" outlineLevel="2">
      <c r="A143" s="50">
        <v>47</v>
      </c>
      <c r="B143" s="38"/>
      <c r="C143" s="41" t="str">
        <f>VLOOKUP(A143,geral,3,0)</f>
        <v>INSTITUTO DE PREVIDÊNCIA DOS SERVIDORES MUNICIPAIS DE UBERABA</v>
      </c>
      <c r="D143" s="42" t="s">
        <v>102</v>
      </c>
      <c r="E143" s="43" t="s">
        <v>103</v>
      </c>
      <c r="F143" s="44" t="s">
        <v>104</v>
      </c>
      <c r="G143" s="43" t="s">
        <v>105</v>
      </c>
      <c r="H143" s="42" t="s">
        <v>33</v>
      </c>
      <c r="I143" s="42" t="s">
        <v>3</v>
      </c>
      <c r="J143" s="42"/>
      <c r="K143" s="45"/>
      <c r="L143" s="43" t="str">
        <f>VLOOKUP(A143,geral,4,0)</f>
        <v>Índice Nacional de Preços ao Consumidor - INPC</v>
      </c>
      <c r="M143" s="42" t="str">
        <f>VLOOKUP(A143,geral,5,0)</f>
        <v>IMA-B</v>
      </c>
      <c r="N143" s="42" t="s">
        <v>35</v>
      </c>
      <c r="O143" s="46">
        <v>41061</v>
      </c>
      <c r="P143" s="42" t="s">
        <v>106</v>
      </c>
      <c r="Q143" s="44" t="s">
        <v>104</v>
      </c>
      <c r="R143" s="47" t="s">
        <v>107</v>
      </c>
      <c r="AC143" s="32"/>
      <c r="AD143" s="32"/>
      <c r="AE143" s="32"/>
      <c r="AF143" s="32"/>
    </row>
    <row r="144" spans="1:32" ht="18" customHeight="1" hidden="1" outlineLevel="1">
      <c r="A144" s="50"/>
      <c r="B144" s="38"/>
      <c r="C144" s="30"/>
      <c r="D144" s="31"/>
      <c r="E144" s="30"/>
      <c r="F144" s="30"/>
      <c r="G144" s="30"/>
      <c r="H144" s="30"/>
      <c r="I144" s="30"/>
      <c r="J144" s="30"/>
      <c r="K144" s="30"/>
      <c r="L144" s="30"/>
      <c r="M144" s="30"/>
      <c r="N144" s="30"/>
      <c r="O144" s="37"/>
      <c r="P144" s="30"/>
      <c r="Q144" s="30"/>
      <c r="R144" s="30"/>
      <c r="AC144" s="32"/>
      <c r="AD144" s="32"/>
      <c r="AE144" s="32"/>
      <c r="AF144" s="32"/>
    </row>
    <row r="145" spans="1:32" ht="18" customHeight="1" hidden="1" outlineLevel="1">
      <c r="A145" s="50"/>
      <c r="B145" s="40" t="s">
        <v>271</v>
      </c>
      <c r="C145" s="30"/>
      <c r="D145" s="31"/>
      <c r="E145" s="30"/>
      <c r="F145" s="30"/>
      <c r="G145" s="30"/>
      <c r="H145" s="30"/>
      <c r="I145" s="30"/>
      <c r="J145" s="30"/>
      <c r="K145" s="30"/>
      <c r="L145" s="30"/>
      <c r="M145" s="30"/>
      <c r="N145" s="30"/>
      <c r="O145" s="37"/>
      <c r="P145" s="30"/>
      <c r="Q145" s="30"/>
      <c r="R145" s="30"/>
      <c r="AC145" s="32"/>
      <c r="AD145" s="32"/>
      <c r="AE145" s="32"/>
      <c r="AF145" s="32"/>
    </row>
    <row r="146" spans="1:32" ht="18" customHeight="1" hidden="1" outlineLevel="2">
      <c r="A146" s="50">
        <v>48</v>
      </c>
      <c r="B146" s="38"/>
      <c r="C146" s="41" t="str">
        <f>VLOOKUP(A146,geral,3,0)</f>
        <v>CAIXA DE ASSISTÊNCIA PREVIDÊNCIA E PENSÕES DOS SERVIDORES PÚBLICOS DO MUNICÍPIO DE VARRE-SAI</v>
      </c>
      <c r="D146" s="42"/>
      <c r="E146" s="43"/>
      <c r="F146" s="44"/>
      <c r="G146" s="43"/>
      <c r="H146" s="42"/>
      <c r="I146" s="42"/>
      <c r="J146" s="42"/>
      <c r="K146" s="45"/>
      <c r="L146" s="43" t="str">
        <f>VLOOKUP(A146,geral,4,0)</f>
        <v>Índice Nacional de Preços ao Consumidor - INPC</v>
      </c>
      <c r="M146" s="42" t="str">
        <f>VLOOKUP(A146,geral,5,0)</f>
        <v>IMA-B</v>
      </c>
      <c r="N146" s="42"/>
      <c r="O146" s="46"/>
      <c r="P146" s="42"/>
      <c r="Q146" s="44"/>
      <c r="R146" s="47"/>
      <c r="AC146" s="32"/>
      <c r="AD146" s="32"/>
      <c r="AE146" s="32"/>
      <c r="AF146" s="32"/>
    </row>
    <row r="147" spans="1:32" ht="18" customHeight="1" hidden="1" outlineLevel="1">
      <c r="A147" s="50"/>
      <c r="B147" s="38"/>
      <c r="C147" s="30"/>
      <c r="D147" s="31"/>
      <c r="E147" s="30"/>
      <c r="F147" s="30"/>
      <c r="G147" s="30"/>
      <c r="H147" s="30"/>
      <c r="I147" s="30"/>
      <c r="J147" s="30"/>
      <c r="K147" s="30"/>
      <c r="L147" s="30"/>
      <c r="M147" s="30"/>
      <c r="N147" s="30"/>
      <c r="O147" s="37"/>
      <c r="P147" s="30"/>
      <c r="Q147" s="30"/>
      <c r="R147" s="30"/>
      <c r="AC147" s="32"/>
      <c r="AD147" s="32"/>
      <c r="AE147" s="32"/>
      <c r="AF147" s="32"/>
    </row>
    <row r="148" spans="1:32" ht="18" customHeight="1" hidden="1" outlineLevel="1">
      <c r="A148" s="50"/>
      <c r="B148" s="40" t="s">
        <v>272</v>
      </c>
      <c r="C148" s="30"/>
      <c r="D148" s="31"/>
      <c r="E148" s="30"/>
      <c r="F148" s="30"/>
      <c r="G148" s="30"/>
      <c r="H148" s="30"/>
      <c r="I148" s="30"/>
      <c r="J148" s="30"/>
      <c r="K148" s="30"/>
      <c r="L148" s="30"/>
      <c r="M148" s="30"/>
      <c r="N148" s="30"/>
      <c r="O148" s="37"/>
      <c r="P148" s="30"/>
      <c r="Q148" s="30"/>
      <c r="R148" s="30"/>
      <c r="AC148" s="32"/>
      <c r="AD148" s="32"/>
      <c r="AE148" s="32"/>
      <c r="AF148" s="32"/>
    </row>
    <row r="149" spans="1:32" ht="18" customHeight="1" hidden="1" outlineLevel="2">
      <c r="A149" s="50">
        <v>49</v>
      </c>
      <c r="B149" s="38"/>
      <c r="C149" s="41" t="str">
        <f>VLOOKUP(A149,geral,3,0)</f>
        <v>FUNDO DE PREVIDÊNCIA DO MUNICÍPIO DE VASSOURAS</v>
      </c>
      <c r="D149" s="42"/>
      <c r="E149" s="43"/>
      <c r="F149" s="44"/>
      <c r="G149" s="43"/>
      <c r="H149" s="42"/>
      <c r="I149" s="42"/>
      <c r="J149" s="42"/>
      <c r="K149" s="45"/>
      <c r="L149" s="43" t="str">
        <f>VLOOKUP(A149,geral,4,0)</f>
        <v>Índice de Preços ao Consumidor Amplo - IPCA</v>
      </c>
      <c r="M149" s="42" t="str">
        <f>VLOOKUP(A149,geral,5,0)</f>
        <v>IMA-B</v>
      </c>
      <c r="N149" s="42"/>
      <c r="O149" s="46"/>
      <c r="P149" s="42"/>
      <c r="Q149" s="44"/>
      <c r="R149" s="47"/>
      <c r="AC149" s="32"/>
      <c r="AD149" s="32"/>
      <c r="AE149" s="32"/>
      <c r="AF149" s="32"/>
    </row>
    <row r="150" spans="1:32" ht="18" customHeight="1" hidden="1" outlineLevel="1">
      <c r="A150" s="50"/>
      <c r="B150" s="38"/>
      <c r="C150" s="30"/>
      <c r="D150" s="31"/>
      <c r="E150" s="30"/>
      <c r="F150" s="30"/>
      <c r="G150" s="30"/>
      <c r="H150" s="30"/>
      <c r="I150" s="30"/>
      <c r="J150" s="30"/>
      <c r="K150" s="30"/>
      <c r="L150" s="30"/>
      <c r="M150" s="30"/>
      <c r="N150" s="30"/>
      <c r="O150" s="37"/>
      <c r="P150" s="30"/>
      <c r="Q150" s="30"/>
      <c r="R150" s="30"/>
      <c r="AC150" s="32"/>
      <c r="AD150" s="32"/>
      <c r="AE150" s="32"/>
      <c r="AF150" s="32"/>
    </row>
    <row r="151" spans="1:32" ht="18" customHeight="1" hidden="1" outlineLevel="1">
      <c r="A151" s="50"/>
      <c r="B151" s="40" t="s">
        <v>273</v>
      </c>
      <c r="C151" s="30"/>
      <c r="D151" s="31"/>
      <c r="E151" s="30"/>
      <c r="F151" s="30"/>
      <c r="G151" s="30"/>
      <c r="H151" s="30"/>
      <c r="I151" s="30"/>
      <c r="J151" s="30"/>
      <c r="K151" s="30"/>
      <c r="L151" s="30"/>
      <c r="M151" s="30"/>
      <c r="N151" s="30"/>
      <c r="O151" s="37"/>
      <c r="P151" s="30"/>
      <c r="Q151" s="30"/>
      <c r="R151" s="30"/>
      <c r="AC151" s="32"/>
      <c r="AD151" s="32"/>
      <c r="AE151" s="32"/>
      <c r="AF151" s="32"/>
    </row>
    <row r="152" spans="1:32" ht="18" customHeight="1" hidden="1" outlineLevel="2">
      <c r="A152" s="50">
        <v>50</v>
      </c>
      <c r="B152" s="38"/>
      <c r="C152" s="41" t="str">
        <f>VLOOKUP(A152,geral,3,0)</f>
        <v>IMPREV - INSTITUTO DE PREVIDÊNCIA MUNICIPAL DE VIRADOURO</v>
      </c>
      <c r="D152" s="42" t="s">
        <v>174</v>
      </c>
      <c r="E152" s="43" t="s">
        <v>175</v>
      </c>
      <c r="F152" s="44" t="s">
        <v>176</v>
      </c>
      <c r="G152" s="43" t="s">
        <v>124</v>
      </c>
      <c r="H152" s="42" t="s">
        <v>33</v>
      </c>
      <c r="I152" s="42" t="s">
        <v>3</v>
      </c>
      <c r="J152" s="42"/>
      <c r="K152" s="45"/>
      <c r="L152" s="43" t="str">
        <f>VLOOKUP(A152,geral,4,0)</f>
        <v>Índice Nacional de Preços ao Consumidor - INPC</v>
      </c>
      <c r="M152" s="42" t="str">
        <f>VLOOKUP(A152,geral,5,0)</f>
        <v>IMA-B</v>
      </c>
      <c r="N152" s="42" t="s">
        <v>205</v>
      </c>
      <c r="O152" s="46">
        <v>40856</v>
      </c>
      <c r="P152" s="42" t="s">
        <v>177</v>
      </c>
      <c r="Q152" s="44" t="s">
        <v>176</v>
      </c>
      <c r="R152" s="47" t="s">
        <v>178</v>
      </c>
      <c r="AC152" s="32"/>
      <c r="AD152" s="32"/>
      <c r="AE152" s="32"/>
      <c r="AF152" s="32"/>
    </row>
    <row r="153" spans="1:32" ht="18" customHeight="1" hidden="1" outlineLevel="1">
      <c r="A153" s="50"/>
      <c r="B153" s="38"/>
      <c r="C153" s="30"/>
      <c r="D153" s="31"/>
      <c r="E153" s="30"/>
      <c r="F153" s="30"/>
      <c r="G153" s="30"/>
      <c r="H153" s="30"/>
      <c r="I153" s="30"/>
      <c r="J153" s="30"/>
      <c r="K153" s="30"/>
      <c r="L153" s="30"/>
      <c r="M153" s="30"/>
      <c r="N153" s="30"/>
      <c r="O153" s="37"/>
      <c r="P153" s="30"/>
      <c r="Q153" s="30"/>
      <c r="R153" s="30"/>
      <c r="AC153" s="32"/>
      <c r="AD153" s="32"/>
      <c r="AE153" s="32"/>
      <c r="AF153" s="32"/>
    </row>
    <row r="154" spans="1:32" ht="18" customHeight="1" hidden="1" outlineLevel="1">
      <c r="A154" s="50"/>
      <c r="B154" s="40" t="s">
        <v>274</v>
      </c>
      <c r="C154" s="30"/>
      <c r="D154" s="31"/>
      <c r="E154" s="30"/>
      <c r="F154" s="30"/>
      <c r="G154" s="30"/>
      <c r="H154" s="30"/>
      <c r="I154" s="30"/>
      <c r="J154" s="30"/>
      <c r="K154" s="30"/>
      <c r="L154" s="30"/>
      <c r="M154" s="30"/>
      <c r="N154" s="30"/>
      <c r="O154" s="37"/>
      <c r="P154" s="30"/>
      <c r="Q154" s="30"/>
      <c r="R154" s="30"/>
      <c r="AC154" s="32"/>
      <c r="AD154" s="32"/>
      <c r="AE154" s="32"/>
      <c r="AF154" s="32"/>
    </row>
    <row r="155" spans="1:32" ht="18" customHeight="1" hidden="1" outlineLevel="2">
      <c r="A155" s="50">
        <v>51</v>
      </c>
      <c r="B155" s="38"/>
      <c r="C155" s="41" t="str">
        <f>VLOOKUP(A155,geral,3,0)</f>
        <v>INSTITUTO DE PREVIDÊNCIA MUNICIPAL DE ZACARIAS</v>
      </c>
      <c r="D155" s="42"/>
      <c r="E155" s="43"/>
      <c r="F155" s="44"/>
      <c r="G155" s="43"/>
      <c r="H155" s="42"/>
      <c r="I155" s="42"/>
      <c r="J155" s="42"/>
      <c r="K155" s="45"/>
      <c r="L155" s="43" t="str">
        <f>VLOOKUP(A155,geral,4,0)</f>
        <v>Índice de Preços ao Consumidor Amplo - IPCA</v>
      </c>
      <c r="M155" s="42" t="str">
        <f>VLOOKUP(A155,geral,5,0)</f>
        <v>IMA-B</v>
      </c>
      <c r="N155" s="42"/>
      <c r="O155" s="46"/>
      <c r="P155" s="42"/>
      <c r="Q155" s="44"/>
      <c r="R155" s="47"/>
      <c r="AC155" s="32"/>
      <c r="AD155" s="32"/>
      <c r="AE155" s="32"/>
      <c r="AF155" s="32"/>
    </row>
    <row r="156" spans="1:32" ht="18" customHeight="1" hidden="1" outlineLevel="1">
      <c r="A156" s="50"/>
      <c r="B156" s="38"/>
      <c r="C156" s="30"/>
      <c r="D156" s="31"/>
      <c r="E156" s="30"/>
      <c r="F156" s="30"/>
      <c r="G156" s="30"/>
      <c r="H156" s="30"/>
      <c r="I156" s="30"/>
      <c r="J156" s="30"/>
      <c r="K156" s="30"/>
      <c r="L156" s="30"/>
      <c r="M156" s="30"/>
      <c r="N156" s="30"/>
      <c r="O156" s="37"/>
      <c r="P156" s="30"/>
      <c r="Q156" s="30"/>
      <c r="R156" s="30"/>
      <c r="AC156" s="32"/>
      <c r="AD156" s="32"/>
      <c r="AE156" s="32"/>
      <c r="AF156" s="32"/>
    </row>
    <row r="157" spans="1:32" ht="18" customHeight="1" hidden="1" outlineLevel="1">
      <c r="A157" s="50"/>
      <c r="B157" s="40" t="s">
        <v>375</v>
      </c>
      <c r="C157" s="30"/>
      <c r="D157" s="31"/>
      <c r="E157" s="30"/>
      <c r="F157" s="30"/>
      <c r="G157" s="30"/>
      <c r="H157" s="30"/>
      <c r="I157" s="30"/>
      <c r="J157" s="30"/>
      <c r="K157" s="30"/>
      <c r="L157" s="30"/>
      <c r="M157" s="30"/>
      <c r="N157" s="30"/>
      <c r="O157" s="37"/>
      <c r="P157" s="30"/>
      <c r="Q157" s="30"/>
      <c r="R157" s="30"/>
      <c r="AC157" s="32"/>
      <c r="AD157" s="32"/>
      <c r="AE157" s="32"/>
      <c r="AF157" s="32"/>
    </row>
    <row r="158" spans="1:32" ht="18" customHeight="1" hidden="1" outlineLevel="2">
      <c r="A158" s="50">
        <v>52</v>
      </c>
      <c r="B158" s="38"/>
      <c r="C158" s="41" t="s">
        <v>374</v>
      </c>
      <c r="D158" s="42" t="s">
        <v>377</v>
      </c>
      <c r="E158" s="43" t="s">
        <v>376</v>
      </c>
      <c r="F158" s="44" t="s">
        <v>378</v>
      </c>
      <c r="G158" s="43" t="s">
        <v>379</v>
      </c>
      <c r="H158" s="42" t="s">
        <v>33</v>
      </c>
      <c r="I158" s="42" t="s">
        <v>41</v>
      </c>
      <c r="J158" s="42" t="s">
        <v>380</v>
      </c>
      <c r="K158" s="45">
        <v>35704</v>
      </c>
      <c r="L158" s="43" t="str">
        <f>VLOOKUP(A158,geral,4,0)</f>
        <v>Índice Nacional de Preços ao Consumidor - INPC</v>
      </c>
      <c r="M158" s="42" t="str">
        <f>VLOOKUP(A158,geral,5,0)</f>
        <v>IMA-B</v>
      </c>
      <c r="N158" s="42" t="s">
        <v>205</v>
      </c>
      <c r="O158" s="46">
        <v>41065</v>
      </c>
      <c r="P158" s="42" t="s">
        <v>381</v>
      </c>
      <c r="Q158" s="44" t="s">
        <v>378</v>
      </c>
      <c r="R158" s="47" t="s">
        <v>382</v>
      </c>
      <c r="AC158" s="32"/>
      <c r="AD158" s="32"/>
      <c r="AE158" s="32"/>
      <c r="AF158" s="32"/>
    </row>
    <row r="159" spans="1:32" ht="18" customHeight="1" hidden="1" outlineLevel="1">
      <c r="A159" s="50"/>
      <c r="B159" s="38"/>
      <c r="C159" s="30"/>
      <c r="D159" s="31"/>
      <c r="E159" s="30"/>
      <c r="F159" s="30"/>
      <c r="G159" s="30"/>
      <c r="H159" s="30"/>
      <c r="I159" s="30"/>
      <c r="J159" s="30"/>
      <c r="K159" s="30"/>
      <c r="L159" s="30"/>
      <c r="M159" s="30"/>
      <c r="N159" s="30"/>
      <c r="O159" s="37"/>
      <c r="P159" s="30"/>
      <c r="Q159" s="30"/>
      <c r="R159" s="30"/>
      <c r="AC159" s="32"/>
      <c r="AD159" s="32"/>
      <c r="AE159" s="32"/>
      <c r="AF159" s="32"/>
    </row>
    <row r="160" spans="1:32" ht="18" customHeight="1" hidden="1" outlineLevel="1">
      <c r="A160" s="50"/>
      <c r="B160" s="40"/>
      <c r="C160" s="30"/>
      <c r="D160" s="31"/>
      <c r="E160" s="30"/>
      <c r="F160" s="30"/>
      <c r="G160" s="30"/>
      <c r="H160" s="30"/>
      <c r="I160" s="30"/>
      <c r="J160" s="30"/>
      <c r="K160" s="30"/>
      <c r="L160" s="30"/>
      <c r="M160" s="30"/>
      <c r="N160" s="30"/>
      <c r="O160" s="37"/>
      <c r="P160" s="30"/>
      <c r="Q160" s="30"/>
      <c r="R160" s="30"/>
      <c r="AC160" s="32"/>
      <c r="AD160" s="32"/>
      <c r="AE160" s="32"/>
      <c r="AF160" s="32"/>
    </row>
    <row r="161" spans="1:32" ht="18" customHeight="1" hidden="1" outlineLevel="2">
      <c r="A161" s="50">
        <v>53</v>
      </c>
      <c r="B161" s="38"/>
      <c r="C161" s="41"/>
      <c r="D161" s="42"/>
      <c r="E161" s="43"/>
      <c r="F161" s="44"/>
      <c r="G161" s="43"/>
      <c r="H161" s="42"/>
      <c r="I161" s="42"/>
      <c r="J161" s="42"/>
      <c r="K161" s="45"/>
      <c r="L161" s="43"/>
      <c r="M161" s="42"/>
      <c r="N161" s="42"/>
      <c r="O161" s="46"/>
      <c r="P161" s="42"/>
      <c r="Q161" s="44"/>
      <c r="R161" s="47"/>
      <c r="AC161" s="32"/>
      <c r="AD161" s="32"/>
      <c r="AE161" s="32"/>
      <c r="AF161" s="32"/>
    </row>
    <row r="162" spans="1:32" ht="18" customHeight="1" hidden="1" outlineLevel="1">
      <c r="A162" s="50"/>
      <c r="B162" s="38"/>
      <c r="C162" s="30"/>
      <c r="D162" s="31"/>
      <c r="E162" s="30"/>
      <c r="F162" s="30"/>
      <c r="G162" s="30"/>
      <c r="H162" s="30"/>
      <c r="I162" s="30"/>
      <c r="J162" s="30"/>
      <c r="K162" s="30"/>
      <c r="L162" s="30"/>
      <c r="M162" s="30"/>
      <c r="N162" s="30"/>
      <c r="O162" s="37"/>
      <c r="P162" s="30"/>
      <c r="Q162" s="30"/>
      <c r="R162" s="30"/>
      <c r="AC162" s="32"/>
      <c r="AD162" s="32"/>
      <c r="AE162" s="32"/>
      <c r="AF162" s="32"/>
    </row>
    <row r="163" spans="1:32" ht="18" customHeight="1" hidden="1" outlineLevel="1">
      <c r="A163" s="50"/>
      <c r="B163" s="40"/>
      <c r="C163" s="30"/>
      <c r="D163" s="31"/>
      <c r="E163" s="30"/>
      <c r="F163" s="30"/>
      <c r="G163" s="30"/>
      <c r="H163" s="30"/>
      <c r="I163" s="30"/>
      <c r="J163" s="30"/>
      <c r="K163" s="30"/>
      <c r="L163" s="30"/>
      <c r="M163" s="30"/>
      <c r="N163" s="30"/>
      <c r="O163" s="37"/>
      <c r="P163" s="30"/>
      <c r="Q163" s="30"/>
      <c r="R163" s="30"/>
      <c r="AC163" s="32"/>
      <c r="AD163" s="32"/>
      <c r="AE163" s="32"/>
      <c r="AF163" s="32"/>
    </row>
    <row r="164" spans="1:32" ht="18" customHeight="1" hidden="1" outlineLevel="2">
      <c r="A164" s="50">
        <v>54</v>
      </c>
      <c r="B164" s="38"/>
      <c r="C164" s="41"/>
      <c r="D164" s="42"/>
      <c r="E164" s="43"/>
      <c r="F164" s="44"/>
      <c r="G164" s="43"/>
      <c r="H164" s="42"/>
      <c r="I164" s="42"/>
      <c r="J164" s="42"/>
      <c r="K164" s="45"/>
      <c r="L164" s="43"/>
      <c r="M164" s="42"/>
      <c r="N164" s="42"/>
      <c r="O164" s="46"/>
      <c r="P164" s="42"/>
      <c r="Q164" s="44"/>
      <c r="R164" s="47"/>
      <c r="AC164" s="32"/>
      <c r="AD164" s="32"/>
      <c r="AE164" s="32"/>
      <c r="AF164" s="32"/>
    </row>
    <row r="165" spans="1:32" ht="18" customHeight="1" hidden="1" outlineLevel="1">
      <c r="A165" s="50"/>
      <c r="B165" s="38"/>
      <c r="C165" s="30"/>
      <c r="D165" s="31"/>
      <c r="E165" s="30"/>
      <c r="F165" s="30"/>
      <c r="G165" s="30"/>
      <c r="H165" s="30"/>
      <c r="I165" s="30"/>
      <c r="J165" s="30"/>
      <c r="K165" s="30"/>
      <c r="L165" s="30"/>
      <c r="M165" s="30"/>
      <c r="N165" s="30"/>
      <c r="O165" s="37"/>
      <c r="P165" s="30"/>
      <c r="Q165" s="30"/>
      <c r="R165" s="30"/>
      <c r="AC165" s="32"/>
      <c r="AD165" s="32"/>
      <c r="AE165" s="32"/>
      <c r="AF165" s="32"/>
    </row>
    <row r="166" spans="1:32" ht="18" customHeight="1" hidden="1" outlineLevel="1">
      <c r="A166" s="50"/>
      <c r="B166" s="40"/>
      <c r="C166" s="30"/>
      <c r="D166" s="31"/>
      <c r="E166" s="30"/>
      <c r="F166" s="30"/>
      <c r="G166" s="30"/>
      <c r="H166" s="30"/>
      <c r="I166" s="30"/>
      <c r="J166" s="30"/>
      <c r="K166" s="30"/>
      <c r="L166" s="30"/>
      <c r="M166" s="30"/>
      <c r="N166" s="30"/>
      <c r="O166" s="37"/>
      <c r="P166" s="30"/>
      <c r="Q166" s="30"/>
      <c r="R166" s="30"/>
      <c r="AC166" s="32"/>
      <c r="AD166" s="32"/>
      <c r="AE166" s="32"/>
      <c r="AF166" s="32"/>
    </row>
    <row r="167" spans="1:32" ht="18" customHeight="1" hidden="1" outlineLevel="2">
      <c r="A167" s="50">
        <v>55</v>
      </c>
      <c r="B167" s="38"/>
      <c r="C167" s="41"/>
      <c r="D167" s="42"/>
      <c r="E167" s="43"/>
      <c r="F167" s="44"/>
      <c r="G167" s="43"/>
      <c r="H167" s="42"/>
      <c r="I167" s="42"/>
      <c r="J167" s="42"/>
      <c r="K167" s="45"/>
      <c r="L167" s="43"/>
      <c r="M167" s="42"/>
      <c r="N167" s="42"/>
      <c r="O167" s="46"/>
      <c r="P167" s="42"/>
      <c r="Q167" s="44"/>
      <c r="R167" s="47"/>
      <c r="AC167" s="32"/>
      <c r="AD167" s="32"/>
      <c r="AE167" s="32"/>
      <c r="AF167" s="32"/>
    </row>
    <row r="168" spans="1:32" ht="18" customHeight="1" hidden="1" outlineLevel="1">
      <c r="A168" s="50"/>
      <c r="B168" s="38"/>
      <c r="C168" s="30"/>
      <c r="D168" s="31"/>
      <c r="E168" s="30"/>
      <c r="F168" s="30"/>
      <c r="G168" s="30"/>
      <c r="H168" s="30"/>
      <c r="I168" s="30"/>
      <c r="J168" s="30"/>
      <c r="K168" s="30"/>
      <c r="L168" s="30"/>
      <c r="M168" s="30"/>
      <c r="N168" s="30"/>
      <c r="O168" s="37"/>
      <c r="P168" s="30"/>
      <c r="Q168" s="30"/>
      <c r="R168" s="30"/>
      <c r="AC168" s="32"/>
      <c r="AD168" s="32"/>
      <c r="AE168" s="32"/>
      <c r="AF168" s="32"/>
    </row>
    <row r="169" spans="1:32" ht="18" customHeight="1" hidden="1" outlineLevel="1">
      <c r="A169" s="50"/>
      <c r="B169" s="40"/>
      <c r="C169" s="30"/>
      <c r="D169" s="31"/>
      <c r="E169" s="30"/>
      <c r="F169" s="30"/>
      <c r="G169" s="30"/>
      <c r="H169" s="30"/>
      <c r="I169" s="30"/>
      <c r="J169" s="30"/>
      <c r="K169" s="30"/>
      <c r="L169" s="30"/>
      <c r="M169" s="30"/>
      <c r="N169" s="30"/>
      <c r="O169" s="37"/>
      <c r="P169" s="30"/>
      <c r="Q169" s="30"/>
      <c r="R169" s="30"/>
      <c r="AC169" s="32"/>
      <c r="AD169" s="32"/>
      <c r="AE169" s="32"/>
      <c r="AF169" s="32"/>
    </row>
    <row r="170" spans="1:32" ht="18" customHeight="1" hidden="1" outlineLevel="2">
      <c r="A170" s="50">
        <v>56</v>
      </c>
      <c r="B170" s="38"/>
      <c r="C170" s="41"/>
      <c r="D170" s="42"/>
      <c r="E170" s="43"/>
      <c r="F170" s="44"/>
      <c r="G170" s="43"/>
      <c r="H170" s="42"/>
      <c r="I170" s="42"/>
      <c r="J170" s="42"/>
      <c r="K170" s="45"/>
      <c r="L170" s="43"/>
      <c r="M170" s="42"/>
      <c r="N170" s="42"/>
      <c r="O170" s="46"/>
      <c r="P170" s="42"/>
      <c r="Q170" s="44"/>
      <c r="R170" s="47"/>
      <c r="AC170" s="32"/>
      <c r="AD170" s="32"/>
      <c r="AE170" s="32"/>
      <c r="AF170" s="32"/>
    </row>
    <row r="171" spans="1:32" ht="18" customHeight="1" hidden="1" outlineLevel="1">
      <c r="A171" s="50"/>
      <c r="B171" s="38"/>
      <c r="C171" s="30"/>
      <c r="D171" s="31"/>
      <c r="E171" s="30"/>
      <c r="F171" s="30"/>
      <c r="G171" s="30"/>
      <c r="H171" s="30"/>
      <c r="I171" s="30"/>
      <c r="J171" s="30"/>
      <c r="K171" s="30"/>
      <c r="L171" s="30"/>
      <c r="M171" s="30"/>
      <c r="N171" s="30"/>
      <c r="O171" s="37"/>
      <c r="P171" s="30"/>
      <c r="Q171" s="30"/>
      <c r="R171" s="30"/>
      <c r="AC171" s="32"/>
      <c r="AD171" s="32"/>
      <c r="AE171" s="32"/>
      <c r="AF171" s="32"/>
    </row>
    <row r="172" spans="1:32" ht="18" customHeight="1" hidden="1" outlineLevel="1">
      <c r="A172" s="50"/>
      <c r="B172" s="40"/>
      <c r="C172" s="30"/>
      <c r="D172" s="31"/>
      <c r="E172" s="30"/>
      <c r="F172" s="30"/>
      <c r="G172" s="30"/>
      <c r="H172" s="30"/>
      <c r="I172" s="30"/>
      <c r="J172" s="30"/>
      <c r="K172" s="30"/>
      <c r="L172" s="30"/>
      <c r="M172" s="30"/>
      <c r="N172" s="30"/>
      <c r="O172" s="37"/>
      <c r="P172" s="30"/>
      <c r="Q172" s="30"/>
      <c r="R172" s="30"/>
      <c r="AC172" s="32"/>
      <c r="AD172" s="32"/>
      <c r="AE172" s="32"/>
      <c r="AF172" s="32"/>
    </row>
    <row r="173" spans="1:32" ht="18" customHeight="1" hidden="1" outlineLevel="2">
      <c r="A173" s="50">
        <v>57</v>
      </c>
      <c r="B173" s="38"/>
      <c r="C173" s="41"/>
      <c r="D173" s="42"/>
      <c r="E173" s="43"/>
      <c r="F173" s="44"/>
      <c r="G173" s="43"/>
      <c r="H173" s="42"/>
      <c r="I173" s="42"/>
      <c r="J173" s="42"/>
      <c r="K173" s="45"/>
      <c r="L173" s="43"/>
      <c r="M173" s="42"/>
      <c r="N173" s="42"/>
      <c r="O173" s="46"/>
      <c r="P173" s="42"/>
      <c r="Q173" s="44"/>
      <c r="R173" s="47"/>
      <c r="AC173" s="32"/>
      <c r="AD173" s="32"/>
      <c r="AE173" s="32"/>
      <c r="AF173" s="32"/>
    </row>
    <row r="174" spans="1:32" ht="18" customHeight="1" hidden="1" outlineLevel="1">
      <c r="A174" s="50"/>
      <c r="B174" s="38"/>
      <c r="C174" s="30"/>
      <c r="D174" s="31"/>
      <c r="E174" s="30"/>
      <c r="F174" s="30"/>
      <c r="G174" s="30"/>
      <c r="H174" s="30"/>
      <c r="I174" s="30"/>
      <c r="J174" s="30"/>
      <c r="K174" s="30"/>
      <c r="L174" s="30"/>
      <c r="M174" s="30"/>
      <c r="N174" s="30"/>
      <c r="O174" s="37"/>
      <c r="P174" s="30"/>
      <c r="Q174" s="30"/>
      <c r="R174" s="30"/>
      <c r="AC174" s="32"/>
      <c r="AD174" s="32"/>
      <c r="AE174" s="32"/>
      <c r="AF174" s="32"/>
    </row>
    <row r="175" spans="1:32" ht="18" customHeight="1" hidden="1" outlineLevel="1">
      <c r="A175" s="50"/>
      <c r="B175" s="40"/>
      <c r="C175" s="30"/>
      <c r="D175" s="31"/>
      <c r="E175" s="30"/>
      <c r="F175" s="30"/>
      <c r="G175" s="30"/>
      <c r="H175" s="30"/>
      <c r="I175" s="30"/>
      <c r="J175" s="30"/>
      <c r="K175" s="30"/>
      <c r="L175" s="30"/>
      <c r="M175" s="30"/>
      <c r="N175" s="30"/>
      <c r="O175" s="37"/>
      <c r="P175" s="30"/>
      <c r="Q175" s="30"/>
      <c r="R175" s="30"/>
      <c r="AC175" s="32"/>
      <c r="AD175" s="32"/>
      <c r="AE175" s="32"/>
      <c r="AF175" s="32"/>
    </row>
    <row r="176" spans="1:32" ht="18" customHeight="1" hidden="1" outlineLevel="2">
      <c r="A176" s="50">
        <v>58</v>
      </c>
      <c r="B176" s="38"/>
      <c r="C176" s="41"/>
      <c r="D176" s="42"/>
      <c r="E176" s="43"/>
      <c r="F176" s="44"/>
      <c r="G176" s="43"/>
      <c r="H176" s="42"/>
      <c r="I176" s="42"/>
      <c r="J176" s="42"/>
      <c r="K176" s="45"/>
      <c r="L176" s="43"/>
      <c r="M176" s="42"/>
      <c r="N176" s="42"/>
      <c r="O176" s="46"/>
      <c r="P176" s="42"/>
      <c r="Q176" s="44"/>
      <c r="R176" s="47"/>
      <c r="AC176" s="32"/>
      <c r="AD176" s="32"/>
      <c r="AE176" s="32"/>
      <c r="AF176" s="32"/>
    </row>
    <row r="177" spans="1:32" ht="18" customHeight="1" hidden="1" outlineLevel="1">
      <c r="A177" s="50"/>
      <c r="B177" s="38"/>
      <c r="C177" s="30"/>
      <c r="D177" s="31"/>
      <c r="E177" s="30"/>
      <c r="F177" s="30"/>
      <c r="G177" s="30"/>
      <c r="H177" s="30"/>
      <c r="I177" s="30"/>
      <c r="J177" s="30"/>
      <c r="K177" s="30"/>
      <c r="L177" s="30"/>
      <c r="M177" s="30"/>
      <c r="N177" s="30"/>
      <c r="O177" s="37"/>
      <c r="P177" s="30"/>
      <c r="Q177" s="30"/>
      <c r="R177" s="30"/>
      <c r="AC177" s="32"/>
      <c r="AD177" s="32"/>
      <c r="AE177" s="32"/>
      <c r="AF177" s="32"/>
    </row>
    <row r="178" spans="1:32" ht="18" customHeight="1" hidden="1" outlineLevel="1">
      <c r="A178" s="50"/>
      <c r="B178" s="40"/>
      <c r="C178" s="30"/>
      <c r="D178" s="31"/>
      <c r="E178" s="30"/>
      <c r="F178" s="30"/>
      <c r="G178" s="30"/>
      <c r="H178" s="30"/>
      <c r="I178" s="30"/>
      <c r="J178" s="30"/>
      <c r="K178" s="30"/>
      <c r="L178" s="30"/>
      <c r="M178" s="30"/>
      <c r="N178" s="30"/>
      <c r="O178" s="37"/>
      <c r="P178" s="30"/>
      <c r="Q178" s="30"/>
      <c r="R178" s="30"/>
      <c r="AC178" s="32"/>
      <c r="AD178" s="32"/>
      <c r="AE178" s="32"/>
      <c r="AF178" s="32"/>
    </row>
    <row r="179" spans="1:32" ht="18" customHeight="1" hidden="1" outlineLevel="2">
      <c r="A179" s="50">
        <v>59</v>
      </c>
      <c r="B179" s="38"/>
      <c r="C179" s="41"/>
      <c r="D179" s="42"/>
      <c r="E179" s="43"/>
      <c r="F179" s="44"/>
      <c r="G179" s="43"/>
      <c r="H179" s="42"/>
      <c r="I179" s="42"/>
      <c r="J179" s="42"/>
      <c r="K179" s="45"/>
      <c r="L179" s="43"/>
      <c r="M179" s="42"/>
      <c r="N179" s="42"/>
      <c r="O179" s="46"/>
      <c r="P179" s="42"/>
      <c r="Q179" s="44"/>
      <c r="R179" s="47"/>
      <c r="AC179" s="32"/>
      <c r="AD179" s="32"/>
      <c r="AE179" s="32"/>
      <c r="AF179" s="32"/>
    </row>
    <row r="180" spans="1:32" ht="18" customHeight="1" hidden="1" outlineLevel="1">
      <c r="A180" s="50"/>
      <c r="B180" s="38"/>
      <c r="C180" s="30"/>
      <c r="D180" s="31"/>
      <c r="E180" s="30"/>
      <c r="F180" s="30"/>
      <c r="G180" s="30"/>
      <c r="H180" s="30"/>
      <c r="I180" s="30"/>
      <c r="J180" s="30"/>
      <c r="K180" s="30"/>
      <c r="L180" s="30"/>
      <c r="M180" s="30"/>
      <c r="N180" s="30"/>
      <c r="O180" s="37"/>
      <c r="P180" s="30"/>
      <c r="Q180" s="30"/>
      <c r="R180" s="30"/>
      <c r="AC180" s="32"/>
      <c r="AD180" s="32"/>
      <c r="AE180" s="32"/>
      <c r="AF180" s="32"/>
    </row>
    <row r="181" spans="1:32" ht="18" customHeight="1" hidden="1" outlineLevel="1">
      <c r="A181" s="50"/>
      <c r="B181" s="40"/>
      <c r="C181" s="30"/>
      <c r="D181" s="31"/>
      <c r="E181" s="30"/>
      <c r="F181" s="30"/>
      <c r="G181" s="30"/>
      <c r="H181" s="30"/>
      <c r="I181" s="30"/>
      <c r="J181" s="30"/>
      <c r="K181" s="30"/>
      <c r="L181" s="30"/>
      <c r="M181" s="30"/>
      <c r="N181" s="30"/>
      <c r="O181" s="37"/>
      <c r="P181" s="30"/>
      <c r="Q181" s="30"/>
      <c r="R181" s="30"/>
      <c r="AC181" s="32"/>
      <c r="AD181" s="32"/>
      <c r="AE181" s="32"/>
      <c r="AF181" s="32"/>
    </row>
    <row r="182" spans="1:32" ht="18" customHeight="1" hidden="1" outlineLevel="2">
      <c r="A182" s="50">
        <v>60</v>
      </c>
      <c r="B182" s="38"/>
      <c r="C182" s="41"/>
      <c r="D182" s="42"/>
      <c r="E182" s="43"/>
      <c r="F182" s="44"/>
      <c r="G182" s="43"/>
      <c r="H182" s="42"/>
      <c r="I182" s="42"/>
      <c r="J182" s="42"/>
      <c r="K182" s="45"/>
      <c r="L182" s="43"/>
      <c r="M182" s="42"/>
      <c r="N182" s="42"/>
      <c r="O182" s="46"/>
      <c r="P182" s="42"/>
      <c r="Q182" s="44"/>
      <c r="R182" s="47"/>
      <c r="AC182" s="32"/>
      <c r="AD182" s="32"/>
      <c r="AE182" s="32"/>
      <c r="AF182" s="32"/>
    </row>
    <row r="183" spans="1:32" ht="18" customHeight="1" hidden="1" outlineLevel="1">
      <c r="A183" s="50"/>
      <c r="B183" s="38"/>
      <c r="C183" s="30"/>
      <c r="D183" s="31"/>
      <c r="E183" s="30"/>
      <c r="F183" s="30"/>
      <c r="G183" s="30"/>
      <c r="H183" s="30"/>
      <c r="I183" s="30"/>
      <c r="J183" s="30"/>
      <c r="K183" s="30"/>
      <c r="L183" s="30"/>
      <c r="M183" s="30"/>
      <c r="N183" s="30"/>
      <c r="O183" s="37"/>
      <c r="P183" s="30"/>
      <c r="Q183" s="30"/>
      <c r="R183" s="30"/>
      <c r="AC183" s="32"/>
      <c r="AD183" s="32"/>
      <c r="AE183" s="32"/>
      <c r="AF183" s="32"/>
    </row>
    <row r="184" spans="1:32" ht="18" customHeight="1" hidden="1" outlineLevel="1">
      <c r="A184" s="50"/>
      <c r="B184" s="40"/>
      <c r="C184" s="30"/>
      <c r="D184" s="31"/>
      <c r="E184" s="30"/>
      <c r="F184" s="30"/>
      <c r="G184" s="30"/>
      <c r="H184" s="30"/>
      <c r="I184" s="30"/>
      <c r="J184" s="30"/>
      <c r="K184" s="30"/>
      <c r="L184" s="30"/>
      <c r="M184" s="30"/>
      <c r="N184" s="30"/>
      <c r="O184" s="37"/>
      <c r="P184" s="30"/>
      <c r="Q184" s="30"/>
      <c r="R184" s="30"/>
      <c r="AC184" s="32"/>
      <c r="AD184" s="32"/>
      <c r="AE184" s="32"/>
      <c r="AF184" s="32"/>
    </row>
    <row r="185" spans="1:32" ht="18" customHeight="1" hidden="1" outlineLevel="2">
      <c r="A185" s="50">
        <v>61</v>
      </c>
      <c r="B185" s="38"/>
      <c r="C185" s="41"/>
      <c r="D185" s="42"/>
      <c r="E185" s="43"/>
      <c r="F185" s="44"/>
      <c r="G185" s="43"/>
      <c r="H185" s="42"/>
      <c r="I185" s="42"/>
      <c r="J185" s="42"/>
      <c r="K185" s="45"/>
      <c r="L185" s="43"/>
      <c r="M185" s="42"/>
      <c r="N185" s="42"/>
      <c r="O185" s="46"/>
      <c r="P185" s="42"/>
      <c r="Q185" s="44"/>
      <c r="R185" s="47"/>
      <c r="AC185" s="32"/>
      <c r="AD185" s="32"/>
      <c r="AE185" s="32"/>
      <c r="AF185" s="32"/>
    </row>
    <row r="186" spans="1:32" ht="18" customHeight="1" hidden="1" outlineLevel="1">
      <c r="A186" s="50"/>
      <c r="B186" s="38"/>
      <c r="C186" s="30"/>
      <c r="D186" s="31"/>
      <c r="E186" s="30"/>
      <c r="F186" s="30"/>
      <c r="G186" s="30"/>
      <c r="H186" s="30"/>
      <c r="I186" s="30"/>
      <c r="J186" s="30"/>
      <c r="K186" s="30"/>
      <c r="L186" s="30"/>
      <c r="M186" s="30"/>
      <c r="N186" s="30"/>
      <c r="O186" s="37"/>
      <c r="P186" s="30"/>
      <c r="Q186" s="30"/>
      <c r="R186" s="30"/>
      <c r="AC186" s="32"/>
      <c r="AD186" s="32"/>
      <c r="AE186" s="32"/>
      <c r="AF186" s="32"/>
    </row>
    <row r="187" spans="1:32" ht="18" customHeight="1" hidden="1" outlineLevel="1">
      <c r="A187" s="50"/>
      <c r="B187" s="40"/>
      <c r="C187" s="30"/>
      <c r="D187" s="31"/>
      <c r="E187" s="30"/>
      <c r="F187" s="30"/>
      <c r="G187" s="30"/>
      <c r="H187" s="30"/>
      <c r="I187" s="30"/>
      <c r="J187" s="30"/>
      <c r="K187" s="30"/>
      <c r="L187" s="30"/>
      <c r="M187" s="30"/>
      <c r="N187" s="30"/>
      <c r="O187" s="37"/>
      <c r="P187" s="30"/>
      <c r="Q187" s="30"/>
      <c r="R187" s="30"/>
      <c r="AC187" s="32"/>
      <c r="AD187" s="32"/>
      <c r="AE187" s="32"/>
      <c r="AF187" s="32"/>
    </row>
    <row r="188" spans="1:32" ht="18" customHeight="1" hidden="1" outlineLevel="2">
      <c r="A188" s="50">
        <v>62</v>
      </c>
      <c r="B188" s="38"/>
      <c r="C188" s="41"/>
      <c r="D188" s="42"/>
      <c r="E188" s="43"/>
      <c r="F188" s="44"/>
      <c r="G188" s="43"/>
      <c r="H188" s="42"/>
      <c r="I188" s="42"/>
      <c r="J188" s="42"/>
      <c r="K188" s="45"/>
      <c r="L188" s="43"/>
      <c r="M188" s="42"/>
      <c r="N188" s="42"/>
      <c r="O188" s="46"/>
      <c r="P188" s="42"/>
      <c r="Q188" s="44"/>
      <c r="R188" s="47"/>
      <c r="AC188" s="32"/>
      <c r="AD188" s="32"/>
      <c r="AE188" s="32"/>
      <c r="AF188" s="32"/>
    </row>
    <row r="189" spans="1:32" ht="18" customHeight="1" hidden="1" outlineLevel="1">
      <c r="A189" s="50"/>
      <c r="B189" s="38"/>
      <c r="C189" s="30"/>
      <c r="D189" s="31"/>
      <c r="E189" s="30"/>
      <c r="F189" s="30"/>
      <c r="G189" s="30"/>
      <c r="H189" s="30"/>
      <c r="I189" s="30"/>
      <c r="J189" s="30"/>
      <c r="K189" s="30"/>
      <c r="L189" s="30"/>
      <c r="M189" s="30"/>
      <c r="N189" s="30"/>
      <c r="O189" s="37"/>
      <c r="P189" s="30"/>
      <c r="Q189" s="30"/>
      <c r="R189" s="30"/>
      <c r="AC189" s="32"/>
      <c r="AD189" s="32"/>
      <c r="AE189" s="32"/>
      <c r="AF189" s="32"/>
    </row>
    <row r="190" spans="1:32" ht="18" customHeight="1" hidden="1" outlineLevel="1">
      <c r="A190" s="50"/>
      <c r="B190" s="40"/>
      <c r="C190" s="30"/>
      <c r="D190" s="31"/>
      <c r="E190" s="30"/>
      <c r="F190" s="30"/>
      <c r="G190" s="30"/>
      <c r="H190" s="30"/>
      <c r="I190" s="30"/>
      <c r="J190" s="30"/>
      <c r="K190" s="30"/>
      <c r="L190" s="30"/>
      <c r="M190" s="30"/>
      <c r="N190" s="30"/>
      <c r="O190" s="37"/>
      <c r="P190" s="30"/>
      <c r="Q190" s="30"/>
      <c r="R190" s="30"/>
      <c r="AC190" s="32"/>
      <c r="AD190" s="32"/>
      <c r="AE190" s="32"/>
      <c r="AF190" s="32"/>
    </row>
    <row r="191" spans="1:32" ht="18" customHeight="1" hidden="1" outlineLevel="2">
      <c r="A191" s="50">
        <v>63</v>
      </c>
      <c r="B191" s="38"/>
      <c r="C191" s="41"/>
      <c r="D191" s="42"/>
      <c r="E191" s="43"/>
      <c r="F191" s="44"/>
      <c r="G191" s="43"/>
      <c r="H191" s="42"/>
      <c r="I191" s="42"/>
      <c r="J191" s="42"/>
      <c r="K191" s="45"/>
      <c r="L191" s="43"/>
      <c r="M191" s="42"/>
      <c r="N191" s="42"/>
      <c r="O191" s="46"/>
      <c r="P191" s="42"/>
      <c r="Q191" s="44"/>
      <c r="R191" s="47"/>
      <c r="AC191" s="32"/>
      <c r="AD191" s="32"/>
      <c r="AE191" s="32"/>
      <c r="AF191" s="32"/>
    </row>
    <row r="192" spans="1:32" ht="18" customHeight="1" hidden="1" outlineLevel="1">
      <c r="A192" s="50"/>
      <c r="B192" s="38"/>
      <c r="C192" s="30"/>
      <c r="D192" s="31"/>
      <c r="E192" s="30"/>
      <c r="F192" s="30"/>
      <c r="G192" s="30"/>
      <c r="H192" s="30"/>
      <c r="I192" s="30"/>
      <c r="J192" s="30"/>
      <c r="K192" s="30"/>
      <c r="L192" s="30"/>
      <c r="M192" s="30"/>
      <c r="N192" s="30"/>
      <c r="O192" s="37"/>
      <c r="P192" s="30"/>
      <c r="Q192" s="30"/>
      <c r="R192" s="30"/>
      <c r="AC192" s="32"/>
      <c r="AD192" s="32"/>
      <c r="AE192" s="32"/>
      <c r="AF192" s="32"/>
    </row>
    <row r="193" spans="1:32" ht="18" customHeight="1" hidden="1" outlineLevel="1">
      <c r="A193" s="50"/>
      <c r="B193" s="40"/>
      <c r="C193" s="30"/>
      <c r="D193" s="31"/>
      <c r="E193" s="30"/>
      <c r="F193" s="30"/>
      <c r="G193" s="30"/>
      <c r="H193" s="30"/>
      <c r="I193" s="30"/>
      <c r="J193" s="30"/>
      <c r="K193" s="30"/>
      <c r="L193" s="30"/>
      <c r="M193" s="30"/>
      <c r="N193" s="30"/>
      <c r="O193" s="37"/>
      <c r="P193" s="30"/>
      <c r="Q193" s="30"/>
      <c r="R193" s="30"/>
      <c r="AC193" s="32"/>
      <c r="AD193" s="32"/>
      <c r="AE193" s="32"/>
      <c r="AF193" s="32"/>
    </row>
    <row r="194" spans="1:32" ht="18" customHeight="1" hidden="1" outlineLevel="2">
      <c r="A194" s="50">
        <v>64</v>
      </c>
      <c r="B194" s="38"/>
      <c r="C194" s="41"/>
      <c r="D194" s="42"/>
      <c r="E194" s="43"/>
      <c r="F194" s="44"/>
      <c r="G194" s="43"/>
      <c r="H194" s="42"/>
      <c r="I194" s="42"/>
      <c r="J194" s="42"/>
      <c r="K194" s="45"/>
      <c r="L194" s="43"/>
      <c r="M194" s="42"/>
      <c r="N194" s="42"/>
      <c r="O194" s="46"/>
      <c r="P194" s="42"/>
      <c r="Q194" s="44"/>
      <c r="R194" s="47"/>
      <c r="AC194" s="32"/>
      <c r="AD194" s="32"/>
      <c r="AE194" s="32"/>
      <c r="AF194" s="32"/>
    </row>
    <row r="195" spans="1:32" ht="18" customHeight="1" hidden="1" outlineLevel="1">
      <c r="A195" s="50"/>
      <c r="B195" s="38"/>
      <c r="C195" s="30"/>
      <c r="D195" s="31"/>
      <c r="E195" s="30"/>
      <c r="F195" s="30"/>
      <c r="G195" s="30"/>
      <c r="H195" s="30"/>
      <c r="I195" s="30"/>
      <c r="J195" s="30"/>
      <c r="K195" s="30"/>
      <c r="L195" s="30"/>
      <c r="M195" s="30"/>
      <c r="N195" s="30"/>
      <c r="O195" s="37"/>
      <c r="P195" s="30"/>
      <c r="Q195" s="30"/>
      <c r="R195" s="30"/>
      <c r="AC195" s="32"/>
      <c r="AD195" s="32"/>
      <c r="AE195" s="32"/>
      <c r="AF195" s="32"/>
    </row>
    <row r="196" spans="1:32" ht="18" customHeight="1" hidden="1" outlineLevel="1">
      <c r="A196" s="50"/>
      <c r="B196" s="40"/>
      <c r="C196" s="30"/>
      <c r="D196" s="31"/>
      <c r="E196" s="30"/>
      <c r="F196" s="30"/>
      <c r="G196" s="30"/>
      <c r="H196" s="30"/>
      <c r="I196" s="30"/>
      <c r="J196" s="30"/>
      <c r="K196" s="30"/>
      <c r="L196" s="30"/>
      <c r="M196" s="30"/>
      <c r="N196" s="30"/>
      <c r="O196" s="37"/>
      <c r="P196" s="30"/>
      <c r="Q196" s="30"/>
      <c r="R196" s="30"/>
      <c r="AC196" s="32"/>
      <c r="AD196" s="32"/>
      <c r="AE196" s="32"/>
      <c r="AF196" s="32"/>
    </row>
    <row r="197" spans="1:32" ht="18" customHeight="1" hidden="1" outlineLevel="2">
      <c r="A197" s="50">
        <v>65</v>
      </c>
      <c r="B197" s="38"/>
      <c r="C197" s="41"/>
      <c r="D197" s="42"/>
      <c r="E197" s="43"/>
      <c r="F197" s="44"/>
      <c r="G197" s="43"/>
      <c r="H197" s="42"/>
      <c r="I197" s="42"/>
      <c r="J197" s="42"/>
      <c r="K197" s="45"/>
      <c r="L197" s="43"/>
      <c r="M197" s="42"/>
      <c r="N197" s="42"/>
      <c r="O197" s="46"/>
      <c r="P197" s="42"/>
      <c r="Q197" s="44"/>
      <c r="R197" s="47"/>
      <c r="AC197" s="32"/>
      <c r="AD197" s="32"/>
      <c r="AE197" s="32"/>
      <c r="AF197" s="32"/>
    </row>
    <row r="198" spans="1:32" ht="18" customHeight="1" hidden="1" outlineLevel="1">
      <c r="A198" s="50"/>
      <c r="B198" s="38"/>
      <c r="C198" s="30"/>
      <c r="D198" s="31"/>
      <c r="E198" s="30"/>
      <c r="F198" s="30"/>
      <c r="G198" s="30"/>
      <c r="H198" s="30"/>
      <c r="I198" s="30"/>
      <c r="J198" s="30"/>
      <c r="K198" s="30"/>
      <c r="L198" s="30"/>
      <c r="M198" s="30"/>
      <c r="N198" s="30"/>
      <c r="O198" s="37"/>
      <c r="P198" s="30"/>
      <c r="Q198" s="30"/>
      <c r="R198" s="30"/>
      <c r="AC198" s="32"/>
      <c r="AD198" s="32"/>
      <c r="AE198" s="32"/>
      <c r="AF198" s="32"/>
    </row>
    <row r="199" spans="1:32" ht="18" customHeight="1" hidden="1" outlineLevel="1">
      <c r="A199" s="50"/>
      <c r="B199" s="40"/>
      <c r="C199" s="30"/>
      <c r="D199" s="31"/>
      <c r="E199" s="30"/>
      <c r="F199" s="30"/>
      <c r="G199" s="30"/>
      <c r="H199" s="30"/>
      <c r="I199" s="30"/>
      <c r="J199" s="30"/>
      <c r="K199" s="30"/>
      <c r="L199" s="30"/>
      <c r="M199" s="30"/>
      <c r="N199" s="30"/>
      <c r="O199" s="37"/>
      <c r="P199" s="30"/>
      <c r="Q199" s="30"/>
      <c r="R199" s="30"/>
      <c r="AC199" s="32"/>
      <c r="AD199" s="32"/>
      <c r="AE199" s="32"/>
      <c r="AF199" s="32"/>
    </row>
    <row r="200" spans="1:32" ht="18" customHeight="1" hidden="1" outlineLevel="2">
      <c r="A200" s="50">
        <v>66</v>
      </c>
      <c r="B200" s="38"/>
      <c r="C200" s="41"/>
      <c r="D200" s="42"/>
      <c r="E200" s="43"/>
      <c r="F200" s="44"/>
      <c r="G200" s="43"/>
      <c r="H200" s="42"/>
      <c r="I200" s="42"/>
      <c r="J200" s="42"/>
      <c r="K200" s="45"/>
      <c r="L200" s="43"/>
      <c r="M200" s="42"/>
      <c r="N200" s="42"/>
      <c r="O200" s="46"/>
      <c r="P200" s="42"/>
      <c r="Q200" s="44"/>
      <c r="R200" s="47"/>
      <c r="AC200" s="32"/>
      <c r="AD200" s="32"/>
      <c r="AE200" s="32"/>
      <c r="AF200" s="32"/>
    </row>
    <row r="201" spans="1:32" ht="18" customHeight="1" hidden="1" outlineLevel="1">
      <c r="A201" s="50"/>
      <c r="B201" s="38"/>
      <c r="C201" s="30"/>
      <c r="D201" s="31"/>
      <c r="E201" s="30"/>
      <c r="F201" s="30"/>
      <c r="G201" s="30"/>
      <c r="H201" s="30"/>
      <c r="I201" s="30"/>
      <c r="J201" s="30"/>
      <c r="K201" s="30"/>
      <c r="L201" s="30"/>
      <c r="M201" s="30"/>
      <c r="N201" s="30"/>
      <c r="O201" s="37"/>
      <c r="P201" s="30"/>
      <c r="Q201" s="30"/>
      <c r="R201" s="30"/>
      <c r="AC201" s="32"/>
      <c r="AD201" s="32"/>
      <c r="AE201" s="32"/>
      <c r="AF201" s="32"/>
    </row>
    <row r="202" spans="1:32" ht="18" customHeight="1" hidden="1" outlineLevel="1">
      <c r="A202" s="50"/>
      <c r="B202" s="40"/>
      <c r="C202" s="30"/>
      <c r="D202" s="31"/>
      <c r="E202" s="30"/>
      <c r="F202" s="30"/>
      <c r="G202" s="30"/>
      <c r="H202" s="30"/>
      <c r="I202" s="30"/>
      <c r="J202" s="30"/>
      <c r="K202" s="30"/>
      <c r="L202" s="30"/>
      <c r="M202" s="30"/>
      <c r="N202" s="30"/>
      <c r="O202" s="37"/>
      <c r="P202" s="30"/>
      <c r="Q202" s="30"/>
      <c r="R202" s="30"/>
      <c r="AC202" s="32"/>
      <c r="AD202" s="32"/>
      <c r="AE202" s="32"/>
      <c r="AF202" s="32"/>
    </row>
    <row r="203" spans="1:32" ht="18" customHeight="1" hidden="1" outlineLevel="2">
      <c r="A203" s="50">
        <v>67</v>
      </c>
      <c r="B203" s="38"/>
      <c r="C203" s="41"/>
      <c r="D203" s="42"/>
      <c r="E203" s="43"/>
      <c r="F203" s="44"/>
      <c r="G203" s="43"/>
      <c r="H203" s="42"/>
      <c r="I203" s="42"/>
      <c r="J203" s="42"/>
      <c r="K203" s="45"/>
      <c r="L203" s="43"/>
      <c r="M203" s="42"/>
      <c r="N203" s="42"/>
      <c r="O203" s="46"/>
      <c r="P203" s="42"/>
      <c r="Q203" s="44"/>
      <c r="R203" s="47"/>
      <c r="AC203" s="32"/>
      <c r="AD203" s="32"/>
      <c r="AE203" s="32"/>
      <c r="AF203" s="32"/>
    </row>
    <row r="204" spans="1:32" ht="18" customHeight="1" hidden="1" outlineLevel="1">
      <c r="A204" s="50"/>
      <c r="B204" s="38"/>
      <c r="C204" s="30"/>
      <c r="D204" s="31"/>
      <c r="E204" s="30"/>
      <c r="F204" s="30"/>
      <c r="G204" s="30"/>
      <c r="H204" s="30"/>
      <c r="I204" s="30"/>
      <c r="J204" s="30"/>
      <c r="K204" s="30"/>
      <c r="L204" s="30"/>
      <c r="M204" s="30"/>
      <c r="N204" s="30"/>
      <c r="O204" s="37"/>
      <c r="P204" s="30"/>
      <c r="Q204" s="30"/>
      <c r="R204" s="30"/>
      <c r="AC204" s="32"/>
      <c r="AD204" s="32"/>
      <c r="AE204" s="32"/>
      <c r="AF204" s="32"/>
    </row>
    <row r="205" spans="1:32" ht="18" customHeight="1" hidden="1" outlineLevel="1">
      <c r="A205" s="50"/>
      <c r="B205" s="40"/>
      <c r="C205" s="30"/>
      <c r="D205" s="31"/>
      <c r="E205" s="30"/>
      <c r="F205" s="30"/>
      <c r="G205" s="30"/>
      <c r="H205" s="30"/>
      <c r="I205" s="30"/>
      <c r="J205" s="30"/>
      <c r="K205" s="30"/>
      <c r="L205" s="30"/>
      <c r="M205" s="30"/>
      <c r="N205" s="30"/>
      <c r="O205" s="37"/>
      <c r="P205" s="30"/>
      <c r="Q205" s="30"/>
      <c r="R205" s="30"/>
      <c r="AC205" s="32"/>
      <c r="AD205" s="32"/>
      <c r="AE205" s="32"/>
      <c r="AF205" s="32"/>
    </row>
    <row r="206" spans="1:32" ht="18" customHeight="1" hidden="1" outlineLevel="2">
      <c r="A206" s="50">
        <v>68</v>
      </c>
      <c r="B206" s="38"/>
      <c r="C206" s="41"/>
      <c r="D206" s="42"/>
      <c r="E206" s="43"/>
      <c r="F206" s="44"/>
      <c r="G206" s="43"/>
      <c r="H206" s="42"/>
      <c r="I206" s="42"/>
      <c r="J206" s="42"/>
      <c r="K206" s="45"/>
      <c r="L206" s="43"/>
      <c r="M206" s="42"/>
      <c r="N206" s="42"/>
      <c r="O206" s="46"/>
      <c r="P206" s="42"/>
      <c r="Q206" s="44"/>
      <c r="R206" s="47"/>
      <c r="AC206" s="32"/>
      <c r="AD206" s="32"/>
      <c r="AE206" s="32"/>
      <c r="AF206" s="32"/>
    </row>
    <row r="207" spans="1:32" ht="18" customHeight="1" hidden="1" outlineLevel="1">
      <c r="A207" s="50"/>
      <c r="B207" s="38"/>
      <c r="C207" s="30"/>
      <c r="D207" s="31"/>
      <c r="E207" s="30"/>
      <c r="F207" s="30"/>
      <c r="G207" s="30"/>
      <c r="H207" s="30"/>
      <c r="I207" s="30"/>
      <c r="J207" s="30"/>
      <c r="K207" s="30"/>
      <c r="L207" s="30"/>
      <c r="M207" s="30"/>
      <c r="N207" s="30"/>
      <c r="O207" s="37"/>
      <c r="P207" s="30"/>
      <c r="Q207" s="30"/>
      <c r="R207" s="30"/>
      <c r="AC207" s="32"/>
      <c r="AD207" s="32"/>
      <c r="AE207" s="32"/>
      <c r="AF207" s="32"/>
    </row>
    <row r="208" spans="1:32" ht="18" customHeight="1" hidden="1" outlineLevel="1">
      <c r="A208" s="50"/>
      <c r="B208" s="40"/>
      <c r="C208" s="30"/>
      <c r="D208" s="31"/>
      <c r="E208" s="30"/>
      <c r="F208" s="30"/>
      <c r="G208" s="30"/>
      <c r="H208" s="30"/>
      <c r="I208" s="30"/>
      <c r="J208" s="30"/>
      <c r="K208" s="30"/>
      <c r="L208" s="30"/>
      <c r="M208" s="30"/>
      <c r="N208" s="30"/>
      <c r="O208" s="37"/>
      <c r="P208" s="30"/>
      <c r="Q208" s="30"/>
      <c r="R208" s="30"/>
      <c r="AC208" s="32"/>
      <c r="AD208" s="32"/>
      <c r="AE208" s="32"/>
      <c r="AF208" s="32"/>
    </row>
    <row r="209" spans="1:32" ht="18" customHeight="1" hidden="1" outlineLevel="2">
      <c r="A209" s="50">
        <v>69</v>
      </c>
      <c r="B209" s="38"/>
      <c r="C209" s="41"/>
      <c r="D209" s="42"/>
      <c r="E209" s="43"/>
      <c r="F209" s="44"/>
      <c r="G209" s="43"/>
      <c r="H209" s="42"/>
      <c r="I209" s="42"/>
      <c r="J209" s="42"/>
      <c r="K209" s="45"/>
      <c r="L209" s="43"/>
      <c r="M209" s="42"/>
      <c r="N209" s="42"/>
      <c r="O209" s="46"/>
      <c r="P209" s="42"/>
      <c r="Q209" s="44"/>
      <c r="R209" s="47"/>
      <c r="AC209" s="32"/>
      <c r="AD209" s="32"/>
      <c r="AE209" s="32"/>
      <c r="AF209" s="32"/>
    </row>
    <row r="210" spans="1:32" ht="18" customHeight="1" hidden="1" outlineLevel="1">
      <c r="A210" s="50"/>
      <c r="B210" s="38"/>
      <c r="C210" s="30"/>
      <c r="D210" s="31"/>
      <c r="E210" s="30"/>
      <c r="F210" s="30"/>
      <c r="G210" s="30"/>
      <c r="H210" s="30"/>
      <c r="I210" s="30"/>
      <c r="J210" s="30"/>
      <c r="K210" s="30"/>
      <c r="L210" s="30"/>
      <c r="M210" s="30"/>
      <c r="N210" s="30"/>
      <c r="O210" s="37"/>
      <c r="P210" s="30"/>
      <c r="Q210" s="30"/>
      <c r="R210" s="30"/>
      <c r="AC210" s="32"/>
      <c r="AD210" s="32"/>
      <c r="AE210" s="32"/>
      <c r="AF210" s="32"/>
    </row>
    <row r="211" spans="1:32" ht="18" customHeight="1" hidden="1" outlineLevel="1">
      <c r="A211" s="50"/>
      <c r="B211" s="40"/>
      <c r="C211" s="30"/>
      <c r="D211" s="31"/>
      <c r="E211" s="30"/>
      <c r="F211" s="30"/>
      <c r="G211" s="30"/>
      <c r="H211" s="30"/>
      <c r="I211" s="30"/>
      <c r="J211" s="30"/>
      <c r="K211" s="30"/>
      <c r="L211" s="30"/>
      <c r="M211" s="30"/>
      <c r="N211" s="30"/>
      <c r="O211" s="37"/>
      <c r="P211" s="30"/>
      <c r="Q211" s="30"/>
      <c r="R211" s="30"/>
      <c r="AC211" s="32"/>
      <c r="AD211" s="32"/>
      <c r="AE211" s="32"/>
      <c r="AF211" s="32"/>
    </row>
    <row r="212" spans="1:32" ht="18" customHeight="1" hidden="1" outlineLevel="2">
      <c r="A212" s="50">
        <v>70</v>
      </c>
      <c r="B212" s="38"/>
      <c r="C212" s="41"/>
      <c r="D212" s="42"/>
      <c r="E212" s="43"/>
      <c r="F212" s="44"/>
      <c r="G212" s="43"/>
      <c r="H212" s="42"/>
      <c r="I212" s="42"/>
      <c r="J212" s="42"/>
      <c r="K212" s="45"/>
      <c r="L212" s="43"/>
      <c r="M212" s="42"/>
      <c r="N212" s="42"/>
      <c r="O212" s="46"/>
      <c r="P212" s="42"/>
      <c r="Q212" s="44"/>
      <c r="R212" s="47"/>
      <c r="AC212" s="32"/>
      <c r="AD212" s="32"/>
      <c r="AE212" s="32"/>
      <c r="AF212" s="32"/>
    </row>
    <row r="213" spans="1:32" ht="18" customHeight="1" hidden="1" outlineLevel="1">
      <c r="A213" s="50"/>
      <c r="B213" s="38"/>
      <c r="C213" s="30"/>
      <c r="D213" s="31"/>
      <c r="E213" s="30"/>
      <c r="F213" s="30"/>
      <c r="G213" s="30"/>
      <c r="H213" s="30"/>
      <c r="I213" s="30"/>
      <c r="J213" s="30"/>
      <c r="K213" s="30"/>
      <c r="L213" s="30"/>
      <c r="M213" s="30"/>
      <c r="N213" s="30"/>
      <c r="O213" s="37"/>
      <c r="P213" s="30"/>
      <c r="Q213" s="30"/>
      <c r="R213" s="30"/>
      <c r="AC213" s="32"/>
      <c r="AD213" s="32"/>
      <c r="AE213" s="32"/>
      <c r="AF213" s="32"/>
    </row>
    <row r="214" spans="1:32" ht="18" customHeight="1" hidden="1" outlineLevel="1">
      <c r="A214" s="50"/>
      <c r="B214" s="40"/>
      <c r="C214" s="30"/>
      <c r="D214" s="31"/>
      <c r="E214" s="30"/>
      <c r="F214" s="30"/>
      <c r="G214" s="30"/>
      <c r="H214" s="30"/>
      <c r="I214" s="30"/>
      <c r="J214" s="30"/>
      <c r="K214" s="30"/>
      <c r="L214" s="30"/>
      <c r="M214" s="30"/>
      <c r="N214" s="30"/>
      <c r="O214" s="37"/>
      <c r="P214" s="30"/>
      <c r="Q214" s="30"/>
      <c r="R214" s="30"/>
      <c r="AC214" s="32"/>
      <c r="AD214" s="32"/>
      <c r="AE214" s="32"/>
      <c r="AF214" s="32"/>
    </row>
    <row r="215" spans="1:32" ht="18" customHeight="1" hidden="1" outlineLevel="2">
      <c r="A215" s="50">
        <v>71</v>
      </c>
      <c r="B215" s="38"/>
      <c r="C215" s="41"/>
      <c r="D215" s="42"/>
      <c r="E215" s="43"/>
      <c r="F215" s="44"/>
      <c r="G215" s="43"/>
      <c r="H215" s="42"/>
      <c r="I215" s="42"/>
      <c r="J215" s="42"/>
      <c r="K215" s="45"/>
      <c r="L215" s="43"/>
      <c r="M215" s="42"/>
      <c r="N215" s="42"/>
      <c r="O215" s="46"/>
      <c r="P215" s="42"/>
      <c r="Q215" s="44"/>
      <c r="R215" s="47"/>
      <c r="AC215" s="32"/>
      <c r="AD215" s="32"/>
      <c r="AE215" s="32"/>
      <c r="AF215" s="32"/>
    </row>
    <row r="216" spans="1:32" ht="18" customHeight="1" hidden="1" outlineLevel="1">
      <c r="A216" s="50"/>
      <c r="B216" s="38"/>
      <c r="C216" s="30"/>
      <c r="D216" s="31"/>
      <c r="E216" s="30"/>
      <c r="F216" s="30"/>
      <c r="G216" s="30"/>
      <c r="H216" s="30"/>
      <c r="I216" s="30"/>
      <c r="J216" s="30"/>
      <c r="K216" s="30"/>
      <c r="L216" s="30"/>
      <c r="M216" s="30"/>
      <c r="N216" s="30"/>
      <c r="O216" s="37"/>
      <c r="P216" s="30"/>
      <c r="Q216" s="30"/>
      <c r="R216" s="30"/>
      <c r="AC216" s="32"/>
      <c r="AD216" s="32"/>
      <c r="AE216" s="32"/>
      <c r="AF216" s="32"/>
    </row>
    <row r="217" spans="1:32" ht="18" customHeight="1" hidden="1" outlineLevel="1">
      <c r="A217" s="50"/>
      <c r="B217" s="40"/>
      <c r="C217" s="30"/>
      <c r="D217" s="31"/>
      <c r="E217" s="30"/>
      <c r="F217" s="30"/>
      <c r="G217" s="30"/>
      <c r="H217" s="30"/>
      <c r="I217" s="30"/>
      <c r="J217" s="30"/>
      <c r="K217" s="30"/>
      <c r="L217" s="30"/>
      <c r="M217" s="30"/>
      <c r="N217" s="30"/>
      <c r="O217" s="37"/>
      <c r="P217" s="30"/>
      <c r="Q217" s="30"/>
      <c r="R217" s="30"/>
      <c r="AC217" s="32"/>
      <c r="AD217" s="32"/>
      <c r="AE217" s="32"/>
      <c r="AF217" s="32"/>
    </row>
    <row r="218" spans="1:18" ht="18" customHeight="1" hidden="1" outlineLevel="2">
      <c r="A218" s="50">
        <v>72</v>
      </c>
      <c r="B218" s="38"/>
      <c r="C218" s="41"/>
      <c r="D218" s="42"/>
      <c r="E218" s="43"/>
      <c r="F218" s="44"/>
      <c r="G218" s="43"/>
      <c r="H218" s="42"/>
      <c r="I218" s="42"/>
      <c r="J218" s="42"/>
      <c r="K218" s="45"/>
      <c r="L218" s="43"/>
      <c r="M218" s="42"/>
      <c r="N218" s="42"/>
      <c r="O218" s="46"/>
      <c r="P218" s="42"/>
      <c r="Q218" s="44"/>
      <c r="R218" s="47"/>
    </row>
    <row r="219" spans="1:18" ht="18" customHeight="1" hidden="1" outlineLevel="1">
      <c r="A219" s="52"/>
      <c r="B219" s="38"/>
      <c r="C219" s="30"/>
      <c r="D219" s="30"/>
      <c r="E219" s="30"/>
      <c r="F219" s="30"/>
      <c r="G219" s="30"/>
      <c r="H219" s="30"/>
      <c r="I219" s="30"/>
      <c r="J219" s="30"/>
      <c r="K219" s="30"/>
      <c r="L219" s="30"/>
      <c r="M219" s="30"/>
      <c r="N219" s="30"/>
      <c r="O219" s="37"/>
      <c r="P219" s="30"/>
      <c r="Q219" s="30"/>
      <c r="R219" s="30"/>
    </row>
    <row r="220" spans="1:18" ht="18" customHeight="1" hidden="1" outlineLevel="1">
      <c r="A220" s="52"/>
      <c r="B220" s="40"/>
      <c r="C220" s="30"/>
      <c r="D220" s="31"/>
      <c r="E220" s="30"/>
      <c r="F220" s="30"/>
      <c r="G220" s="30"/>
      <c r="H220" s="30"/>
      <c r="I220" s="30"/>
      <c r="J220" s="30"/>
      <c r="K220" s="30"/>
      <c r="L220" s="30"/>
      <c r="M220" s="30"/>
      <c r="N220" s="30"/>
      <c r="O220" s="37"/>
      <c r="P220" s="30"/>
      <c r="Q220" s="30"/>
      <c r="R220" s="30"/>
    </row>
    <row r="221" spans="1:18" ht="18" customHeight="1" hidden="1" outlineLevel="2">
      <c r="A221" s="50">
        <v>73</v>
      </c>
      <c r="B221" s="38"/>
      <c r="C221" s="41"/>
      <c r="D221" s="42"/>
      <c r="E221" s="43"/>
      <c r="F221" s="44"/>
      <c r="G221" s="43"/>
      <c r="H221" s="42"/>
      <c r="I221" s="42"/>
      <c r="J221" s="42"/>
      <c r="K221" s="45"/>
      <c r="L221" s="43"/>
      <c r="M221" s="42"/>
      <c r="N221" s="42"/>
      <c r="O221" s="46"/>
      <c r="P221" s="42"/>
      <c r="Q221" s="44"/>
      <c r="R221" s="47"/>
    </row>
    <row r="222" spans="1:18" ht="18" customHeight="1" hidden="1" outlineLevel="1">
      <c r="A222" s="32"/>
      <c r="B222" s="38"/>
      <c r="C222" s="30"/>
      <c r="D222" s="34"/>
      <c r="E222" s="30"/>
      <c r="F222" s="30"/>
      <c r="G222" s="30"/>
      <c r="H222" s="30"/>
      <c r="I222" s="30"/>
      <c r="J222" s="30"/>
      <c r="K222" s="30"/>
      <c r="L222" s="30"/>
      <c r="M222" s="30"/>
      <c r="N222" s="30"/>
      <c r="O222" s="37"/>
      <c r="P222" s="30"/>
      <c r="Q222" s="30"/>
      <c r="R222" s="30"/>
    </row>
    <row r="223" spans="1:18" ht="12.75" collapsed="1">
      <c r="A223" s="32"/>
      <c r="B223" s="38"/>
      <c r="C223" s="32"/>
      <c r="D223" s="32"/>
      <c r="E223" s="32"/>
      <c r="F223" s="32"/>
      <c r="G223" s="32"/>
      <c r="H223" s="32"/>
      <c r="I223" s="32"/>
      <c r="J223" s="32"/>
      <c r="K223" s="32"/>
      <c r="L223" s="32"/>
      <c r="M223" s="32"/>
      <c r="N223" s="32"/>
      <c r="O223" s="39"/>
      <c r="P223" s="32"/>
      <c r="Q223" s="32"/>
      <c r="R223" s="32"/>
    </row>
    <row r="224" spans="2:4" ht="12.75">
      <c r="B224" s="33"/>
      <c r="C224" s="32"/>
      <c r="D224" s="32"/>
    </row>
    <row r="225" spans="2:4" ht="12.75">
      <c r="B225" s="33"/>
      <c r="C225" s="32"/>
      <c r="D225" s="32"/>
    </row>
    <row r="226" spans="2:4" ht="12.75">
      <c r="B226" s="33"/>
      <c r="C226" s="32"/>
      <c r="D226" s="32"/>
    </row>
    <row r="227" spans="2:4" ht="12.75">
      <c r="B227" s="33"/>
      <c r="C227" s="32"/>
      <c r="D227" s="32"/>
    </row>
    <row r="228" spans="2:4" ht="12.75">
      <c r="B228" s="33"/>
      <c r="C228" s="32"/>
      <c r="D228" s="32"/>
    </row>
    <row r="229" spans="2:4" ht="12.75">
      <c r="B229" s="33"/>
      <c r="C229" s="32"/>
      <c r="D229" s="32"/>
    </row>
    <row r="230" spans="2:4" ht="12.75">
      <c r="B230" s="33"/>
      <c r="C230" s="32"/>
      <c r="D230" s="32"/>
    </row>
    <row r="231" spans="2:4" ht="12.75">
      <c r="B231" s="33"/>
      <c r="C231" s="32"/>
      <c r="D231" s="32"/>
    </row>
    <row r="232" spans="3:4" ht="12.75">
      <c r="C232" s="32"/>
      <c r="D232" s="32"/>
    </row>
    <row r="233" spans="3:4" ht="12.75">
      <c r="C233" s="32"/>
      <c r="D233" s="32"/>
    </row>
    <row r="234" spans="3:4" ht="12.75">
      <c r="C234" s="32"/>
      <c r="D234" s="32"/>
    </row>
    <row r="235" spans="3:4" ht="12.75">
      <c r="C235" s="32"/>
      <c r="D235" s="32"/>
    </row>
    <row r="236" spans="3:4" ht="12.75">
      <c r="C236" s="32"/>
      <c r="D236" s="32"/>
    </row>
    <row r="237" spans="3:4" ht="12.75">
      <c r="C237" s="32"/>
      <c r="D237" s="32"/>
    </row>
    <row r="238" spans="3:4" ht="12.75">
      <c r="C238" s="32"/>
      <c r="D238" s="32"/>
    </row>
    <row r="239" spans="3:4" ht="12.75">
      <c r="C239" s="32"/>
      <c r="D239" s="32"/>
    </row>
    <row r="240" spans="3:4" ht="12.75">
      <c r="C240" s="32"/>
      <c r="D240" s="32"/>
    </row>
    <row r="241" spans="3:4" ht="12.75">
      <c r="C241" s="32"/>
      <c r="D241" s="32"/>
    </row>
    <row r="242" spans="3:4" ht="12.75">
      <c r="C242" s="32"/>
      <c r="D242" s="32"/>
    </row>
    <row r="243" spans="3:4" ht="12.75">
      <c r="C243" s="32"/>
      <c r="D243" s="32"/>
    </row>
    <row r="244" spans="3:4" ht="12.75">
      <c r="C244" s="32"/>
      <c r="D244" s="32"/>
    </row>
    <row r="245" spans="3:4" ht="12.75">
      <c r="C245" s="32"/>
      <c r="D245" s="32"/>
    </row>
    <row r="246" spans="3:4" ht="12.75">
      <c r="C246" s="32"/>
      <c r="D246" s="32"/>
    </row>
    <row r="247" spans="3:4" ht="12.75">
      <c r="C247" s="32"/>
      <c r="D247" s="32"/>
    </row>
  </sheetData>
  <sheetProtection password="C26F" sheet="1" selectLockedCells="1"/>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R63"/>
  <sheetViews>
    <sheetView showGridLines="0" tabSelected="1" zoomScalePageLayoutView="0" workbookViewId="0" topLeftCell="B1">
      <selection activeCell="B12" sqref="B12:G12"/>
    </sheetView>
  </sheetViews>
  <sheetFormatPr defaultColWidth="9.140625" defaultRowHeight="15"/>
  <cols>
    <col min="1" max="1" width="9.140625" style="0" hidden="1" customWidth="1"/>
    <col min="2" max="2" width="59.28125" style="0" customWidth="1"/>
    <col min="3" max="4" width="20.7109375" style="0" customWidth="1"/>
    <col min="5" max="6" width="21.7109375" style="0" customWidth="1"/>
    <col min="7" max="7" width="26.28125" style="0" customWidth="1"/>
    <col min="9" max="29" width="9.140625" style="0" hidden="1" customWidth="1"/>
    <col min="30" max="55" width="9.140625" style="0" customWidth="1"/>
  </cols>
  <sheetData>
    <row r="1" spans="2:7" s="1" customFormat="1" ht="12.75" customHeight="1">
      <c r="B1" s="156"/>
      <c r="C1" s="157"/>
      <c r="D1" s="157"/>
      <c r="E1" s="157"/>
      <c r="F1" s="157"/>
      <c r="G1" s="158"/>
    </row>
    <row r="2" spans="2:7" s="1" customFormat="1" ht="12.75" customHeight="1">
      <c r="B2" s="159"/>
      <c r="C2" s="160"/>
      <c r="D2" s="160"/>
      <c r="E2" s="160"/>
      <c r="F2" s="160"/>
      <c r="G2" s="161"/>
    </row>
    <row r="3" spans="2:7" s="1" customFormat="1" ht="12.75" customHeight="1">
      <c r="B3" s="159"/>
      <c r="C3" s="160"/>
      <c r="D3" s="160"/>
      <c r="E3" s="160"/>
      <c r="F3" s="160"/>
      <c r="G3" s="161"/>
    </row>
    <row r="4" spans="2:7" s="1" customFormat="1" ht="12.75" customHeight="1">
      <c r="B4" s="159"/>
      <c r="C4" s="160"/>
      <c r="D4" s="160"/>
      <c r="E4" s="160"/>
      <c r="F4" s="160"/>
      <c r="G4" s="161"/>
    </row>
    <row r="5" spans="2:7" s="1" customFormat="1" ht="12.75" customHeight="1" thickBot="1">
      <c r="B5" s="162"/>
      <c r="C5" s="163"/>
      <c r="D5" s="163"/>
      <c r="E5" s="163"/>
      <c r="F5" s="163"/>
      <c r="G5" s="164"/>
    </row>
    <row r="6" spans="2:7" s="1" customFormat="1" ht="23.25" customHeight="1" thickBot="1">
      <c r="B6" s="165" t="s">
        <v>7</v>
      </c>
      <c r="C6" s="166"/>
      <c r="D6" s="166"/>
      <c r="E6" s="166"/>
      <c r="F6" s="166"/>
      <c r="G6" s="167"/>
    </row>
    <row r="7" spans="2:7" s="1" customFormat="1" ht="15" customHeight="1">
      <c r="B7" s="168" t="str">
        <f>"NOME DO REGIME PRÓPRIO DE PREVIDÊNCIA SOCIAL/MUNICÍPIO/UF :  "&amp;VLOOKUP(base!AB4,instituto,3,0)</f>
        <v>NOME DO REGIME PRÓPRIO DE PREVIDÊNCIA SOCIAL/MUNICÍPIO/UF :  INSTITUTO DE PREVIDÊNCIA DOS SERVIDORES MUNICIPAIS DE UBERABA</v>
      </c>
      <c r="C7" s="169"/>
      <c r="D7" s="169"/>
      <c r="E7" s="169"/>
      <c r="F7" s="169"/>
      <c r="G7" s="170"/>
    </row>
    <row r="8" spans="2:7" s="1" customFormat="1" ht="15" customHeight="1">
      <c r="B8" s="119" t="str">
        <f>"1.1 CNPJ:  "&amp;VLOOKUP(base!AB4,instituto,4,0)</f>
        <v>1.1 CNPJ:  04.793.484/0001-24</v>
      </c>
      <c r="C8" s="120"/>
      <c r="D8" s="120"/>
      <c r="E8" s="120"/>
      <c r="F8" s="120"/>
      <c r="G8" s="121"/>
    </row>
    <row r="9" spans="2:7" s="1" customFormat="1" ht="15" customHeight="1">
      <c r="B9" s="119" t="s">
        <v>278</v>
      </c>
      <c r="C9" s="120"/>
      <c r="D9" s="120"/>
      <c r="E9" s="120"/>
      <c r="F9" s="120"/>
      <c r="G9" s="121"/>
    </row>
    <row r="10" spans="2:7" s="1" customFormat="1" ht="15" customHeight="1">
      <c r="B10" s="57" t="str">
        <f>"3. Responsável pela elaboração da Política de Investimentos:  "&amp;VLOOKUP(base!AB4,instituto,6,0)</f>
        <v>3. Responsável pela elaboração da Política de Investimentos:  Afranio Machado Borges Prata</v>
      </c>
      <c r="C10" s="58"/>
      <c r="D10" s="58"/>
      <c r="E10" s="58"/>
      <c r="F10" s="9" t="s">
        <v>417</v>
      </c>
      <c r="G10" s="10"/>
    </row>
    <row r="11" spans="2:7" s="1" customFormat="1" ht="15" customHeight="1">
      <c r="B11" s="57" t="str">
        <f>"4. Órgão superior competente:  "&amp;VLOOKUP(base!AB4,instituto,7,0)</f>
        <v>4. Órgão superior competente:  Conselho Administrativo</v>
      </c>
      <c r="C11" s="58"/>
      <c r="D11" s="58"/>
      <c r="E11" s="58"/>
      <c r="F11" s="9" t="s">
        <v>418</v>
      </c>
      <c r="G11" s="11"/>
    </row>
    <row r="12" spans="2:7" s="1" customFormat="1" ht="15" customHeight="1">
      <c r="B12" s="119" t="str">
        <f>"5. Meta Atuarial:    Indexador  ("&amp;VLOOKUP(base!AB4,instituto,12,0)&amp;")      Taxa de Juros  (    6% aa    )"</f>
        <v>5. Meta Atuarial:    Indexador  (Índice Nacional de Preços ao Consumidor - INPC)      Taxa de Juros  (    6% aa    )</v>
      </c>
      <c r="C12" s="120"/>
      <c r="D12" s="120"/>
      <c r="E12" s="120"/>
      <c r="F12" s="120"/>
      <c r="G12" s="121"/>
    </row>
    <row r="13" spans="2:7" s="1" customFormat="1" ht="15" customHeight="1" thickBot="1">
      <c r="B13" s="122" t="str">
        <f>"6. Divulgação/Publicação:   ( "&amp;IF(OR(VLOOKUP(base!AB4,instituto,8,0)="Meio Eletrônico",VLOOKUP(base!AB4,instituto,8,0)="Ambos"),"X","")&amp;" )  Meio Eletrônico         ( "&amp;IF(OR(VLOOKUP(base!AB4,instituto,8,0)="Impresso",VLOOKUP(base!AB4,instituto,8,0)="Ambos"),"X","")&amp;" ) Impresso"</f>
        <v>6. Divulgação/Publicação:   ( X )  Meio Eletrônico         ( X ) Impresso</v>
      </c>
      <c r="C13" s="123"/>
      <c r="D13" s="123"/>
      <c r="E13" s="123"/>
      <c r="F13" s="123"/>
      <c r="G13" s="124"/>
    </row>
    <row r="14" spans="2:7" s="1" customFormat="1" ht="9.75" customHeight="1" thickBot="1">
      <c r="B14" s="125"/>
      <c r="C14" s="126"/>
      <c r="D14" s="126"/>
      <c r="E14" s="126"/>
      <c r="F14" s="126"/>
      <c r="G14" s="127"/>
    </row>
    <row r="15" spans="2:7" s="1" customFormat="1" ht="16.5" customHeight="1" thickBot="1">
      <c r="B15" s="128" t="s">
        <v>209</v>
      </c>
      <c r="C15" s="129"/>
      <c r="D15" s="129"/>
      <c r="E15" s="129"/>
      <c r="F15" s="129"/>
      <c r="G15" s="130"/>
    </row>
    <row r="16" spans="2:7" s="1" customFormat="1" ht="15" customHeight="1">
      <c r="B16" s="131" t="s">
        <v>8</v>
      </c>
      <c r="C16" s="133" t="s">
        <v>9</v>
      </c>
      <c r="D16" s="134"/>
      <c r="E16" s="135" t="s">
        <v>10</v>
      </c>
      <c r="F16" s="136"/>
      <c r="G16" s="137"/>
    </row>
    <row r="17" spans="2:7" s="1" customFormat="1" ht="15.75" customHeight="1" thickBot="1">
      <c r="B17" s="132"/>
      <c r="C17" s="59" t="s">
        <v>228</v>
      </c>
      <c r="D17" s="60" t="s">
        <v>229</v>
      </c>
      <c r="E17" s="138"/>
      <c r="F17" s="139"/>
      <c r="G17" s="140"/>
    </row>
    <row r="18" spans="2:7" s="1" customFormat="1" ht="15" customHeight="1">
      <c r="B18" s="61" t="s">
        <v>210</v>
      </c>
      <c r="C18" s="62"/>
      <c r="D18" s="95">
        <v>93</v>
      </c>
      <c r="E18" s="171" t="s">
        <v>384</v>
      </c>
      <c r="F18" s="172"/>
      <c r="G18" s="173"/>
    </row>
    <row r="19" spans="2:7" s="1" customFormat="1" ht="15" customHeight="1">
      <c r="B19" s="63" t="s">
        <v>211</v>
      </c>
      <c r="C19" s="64">
        <v>100</v>
      </c>
      <c r="D19" s="96">
        <v>0</v>
      </c>
      <c r="E19" s="174"/>
      <c r="F19" s="175"/>
      <c r="G19" s="176"/>
    </row>
    <row r="20" spans="2:7" s="1" customFormat="1" ht="15" customHeight="1">
      <c r="B20" s="63" t="s">
        <v>212</v>
      </c>
      <c r="C20" s="64">
        <v>100</v>
      </c>
      <c r="D20" s="96">
        <v>85.75</v>
      </c>
      <c r="E20" s="174"/>
      <c r="F20" s="175"/>
      <c r="G20" s="176"/>
    </row>
    <row r="21" spans="2:7" s="1" customFormat="1" ht="15" customHeight="1">
      <c r="B21" s="63" t="s">
        <v>213</v>
      </c>
      <c r="C21" s="64">
        <v>15</v>
      </c>
      <c r="D21" s="96">
        <v>0</v>
      </c>
      <c r="E21" s="174"/>
      <c r="F21" s="175"/>
      <c r="G21" s="176"/>
    </row>
    <row r="22" spans="2:7" s="1" customFormat="1" ht="15" customHeight="1">
      <c r="B22" s="63" t="s">
        <v>214</v>
      </c>
      <c r="C22" s="64">
        <v>80</v>
      </c>
      <c r="D22" s="96">
        <v>4.25</v>
      </c>
      <c r="E22" s="174"/>
      <c r="F22" s="175"/>
      <c r="G22" s="176"/>
    </row>
    <row r="23" spans="2:7" s="1" customFormat="1" ht="15" customHeight="1">
      <c r="B23" s="63" t="s">
        <v>215</v>
      </c>
      <c r="C23" s="65">
        <v>30</v>
      </c>
      <c r="D23" s="97">
        <v>0</v>
      </c>
      <c r="E23" s="174"/>
      <c r="F23" s="175"/>
      <c r="G23" s="176"/>
    </row>
    <row r="24" spans="2:7" s="1" customFormat="1" ht="15" customHeight="1">
      <c r="B24" s="63" t="s">
        <v>216</v>
      </c>
      <c r="C24" s="65">
        <v>20</v>
      </c>
      <c r="D24" s="97">
        <v>0</v>
      </c>
      <c r="E24" s="174"/>
      <c r="F24" s="175"/>
      <c r="G24" s="176"/>
    </row>
    <row r="25" spans="2:7" s="1" customFormat="1" ht="15" customHeight="1">
      <c r="B25" s="63" t="s">
        <v>217</v>
      </c>
      <c r="C25" s="65">
        <v>15</v>
      </c>
      <c r="D25" s="97">
        <v>2.5</v>
      </c>
      <c r="E25" s="174"/>
      <c r="F25" s="175"/>
      <c r="G25" s="176"/>
    </row>
    <row r="26" spans="2:7" s="1" customFormat="1" ht="15" customHeight="1">
      <c r="B26" s="63" t="s">
        <v>218</v>
      </c>
      <c r="C26" s="65">
        <v>5</v>
      </c>
      <c r="D26" s="97">
        <v>0.5</v>
      </c>
      <c r="E26" s="174"/>
      <c r="F26" s="175"/>
      <c r="G26" s="176"/>
    </row>
    <row r="27" spans="2:7" s="1" customFormat="1" ht="15" customHeight="1">
      <c r="B27" s="63" t="s">
        <v>219</v>
      </c>
      <c r="C27" s="65">
        <v>5</v>
      </c>
      <c r="D27" s="97">
        <v>0</v>
      </c>
      <c r="E27" s="177"/>
      <c r="F27" s="178"/>
      <c r="G27" s="179"/>
    </row>
    <row r="28" spans="2:7" s="1" customFormat="1" ht="13.5" customHeight="1">
      <c r="B28" s="66"/>
      <c r="C28" s="65"/>
      <c r="D28" s="97"/>
      <c r="E28" s="67"/>
      <c r="F28" s="68"/>
      <c r="G28" s="69"/>
    </row>
    <row r="29" spans="2:7" s="1" customFormat="1" ht="13.5" customHeight="1">
      <c r="B29" s="66" t="s">
        <v>220</v>
      </c>
      <c r="C29" s="64"/>
      <c r="D29" s="96">
        <v>7</v>
      </c>
      <c r="E29" s="180" t="s">
        <v>289</v>
      </c>
      <c r="F29" s="181"/>
      <c r="G29" s="182"/>
    </row>
    <row r="30" spans="2:7" s="1" customFormat="1" ht="13.5" customHeight="1">
      <c r="B30" s="63" t="s">
        <v>221</v>
      </c>
      <c r="C30" s="64">
        <v>30</v>
      </c>
      <c r="D30" s="96">
        <v>2</v>
      </c>
      <c r="E30" s="183"/>
      <c r="F30" s="184"/>
      <c r="G30" s="185"/>
    </row>
    <row r="31" spans="2:7" s="1" customFormat="1" ht="13.5" customHeight="1">
      <c r="B31" s="63" t="s">
        <v>222</v>
      </c>
      <c r="C31" s="64">
        <v>20</v>
      </c>
      <c r="D31" s="96">
        <v>0</v>
      </c>
      <c r="E31" s="183"/>
      <c r="F31" s="184"/>
      <c r="G31" s="185"/>
    </row>
    <row r="32" spans="2:7" s="1" customFormat="1" ht="13.5" customHeight="1">
      <c r="B32" s="63" t="s">
        <v>223</v>
      </c>
      <c r="C32" s="64">
        <v>15</v>
      </c>
      <c r="D32" s="96">
        <v>2</v>
      </c>
      <c r="E32" s="183"/>
      <c r="F32" s="184"/>
      <c r="G32" s="185"/>
    </row>
    <row r="33" spans="2:7" s="1" customFormat="1" ht="13.5" customHeight="1">
      <c r="B33" s="63" t="s">
        <v>224</v>
      </c>
      <c r="C33" s="64">
        <v>5</v>
      </c>
      <c r="D33" s="96">
        <v>0</v>
      </c>
      <c r="E33" s="186"/>
      <c r="F33" s="187"/>
      <c r="G33" s="188"/>
    </row>
    <row r="34" spans="2:7" s="1" customFormat="1" ht="13.5" customHeight="1">
      <c r="B34" s="63" t="s">
        <v>225</v>
      </c>
      <c r="C34" s="64">
        <v>5</v>
      </c>
      <c r="D34" s="96">
        <v>1</v>
      </c>
      <c r="E34" s="67" t="s">
        <v>290</v>
      </c>
      <c r="F34" s="68"/>
      <c r="G34" s="69"/>
    </row>
    <row r="35" spans="2:7" s="1" customFormat="1" ht="13.5" customHeight="1">
      <c r="B35" s="63" t="s">
        <v>226</v>
      </c>
      <c r="C35" s="64">
        <v>5</v>
      </c>
      <c r="D35" s="96">
        <v>2</v>
      </c>
      <c r="E35" s="67"/>
      <c r="F35" s="68"/>
      <c r="G35" s="69"/>
    </row>
    <row r="36" spans="2:7" s="1" customFormat="1" ht="14.25" customHeight="1">
      <c r="B36" s="70"/>
      <c r="C36" s="64"/>
      <c r="D36" s="96"/>
      <c r="E36" s="104" t="s">
        <v>383</v>
      </c>
      <c r="F36" s="105"/>
      <c r="G36" s="106"/>
    </row>
    <row r="37" spans="2:7" s="1" customFormat="1" ht="13.5" customHeight="1">
      <c r="B37" s="71" t="s">
        <v>227</v>
      </c>
      <c r="C37" s="64"/>
      <c r="D37" s="96">
        <v>100</v>
      </c>
      <c r="E37" s="107"/>
      <c r="F37" s="108"/>
      <c r="G37" s="109"/>
    </row>
    <row r="38" spans="2:7" s="2" customFormat="1" ht="13.5" customHeight="1" thickBot="1">
      <c r="B38" s="116"/>
      <c r="C38" s="117"/>
      <c r="D38" s="117"/>
      <c r="E38" s="117"/>
      <c r="F38" s="117"/>
      <c r="G38" s="118"/>
    </row>
    <row r="39" spans="2:7" s="2" customFormat="1" ht="15" customHeight="1">
      <c r="B39" s="72" t="s">
        <v>11</v>
      </c>
      <c r="C39" s="73"/>
      <c r="D39" s="73"/>
      <c r="E39" s="73"/>
      <c r="F39" s="73"/>
      <c r="G39" s="74"/>
    </row>
    <row r="40" spans="2:10" s="2" customFormat="1" ht="39.75" customHeight="1">
      <c r="B40" s="141" t="str">
        <f>"O RPPS "&amp;VLOOKUP(base!AB4,instituto,3,0)&amp;J40</f>
        <v>O RPPS INSTITUTO DE PREVIDÊNCIA DOS SERVIDORES MUNICIPAIS DE UBERABA considerou os seguintes valores para os principais indicadores econômicos norteadores de seus investimentos: Inflação IPCA/ 2011:  5,20% / Taxa SELIC: 12,25% / Crescimento do PIB: 4,5% / valorização do IBOVESPA acima de 10%. Assim, haverá a manutenção da maioria dos recursos em fundos indexados a familia de índices IMA, pois estes foram consolidados na Resolução 3922/10 e por terem proporcionados as melhores rentabilidades em 2010, permanecem como boa alternativa de investimentos além da sua aderência a nossa meta atuarial. No segmento de renda variável acreditamos nos bons resultados que as empresas brasileiras apresentarão em 2011 e será assim feita uma diversificação neste segmento entre fundos indexados aos benchmarks permitidos (Ibovespa e IBrX) e os que perseguem outros índices, bem como aplicações em fundos imobiliários.</v>
      </c>
      <c r="C40" s="142"/>
      <c r="D40" s="142"/>
      <c r="E40" s="142"/>
      <c r="F40" s="142"/>
      <c r="G40" s="143"/>
      <c r="J40" s="56" t="s">
        <v>414</v>
      </c>
    </row>
    <row r="41" spans="2:7" s="2" customFormat="1" ht="35.25" customHeight="1">
      <c r="B41" s="144"/>
      <c r="C41" s="145"/>
      <c r="D41" s="145"/>
      <c r="E41" s="145"/>
      <c r="F41" s="145"/>
      <c r="G41" s="146"/>
    </row>
    <row r="42" spans="2:10" s="1" customFormat="1" ht="15" customHeight="1">
      <c r="B42" s="75" t="s">
        <v>12</v>
      </c>
      <c r="C42" s="76"/>
      <c r="D42" s="76"/>
      <c r="E42" s="76"/>
      <c r="F42" s="76"/>
      <c r="G42" s="77"/>
      <c r="H42" s="2"/>
      <c r="J42" s="2" t="str">
        <f>"A Política de Investimentos do "&amp;VLOOKUP(base!AB4,instituto,3,0)</f>
        <v>A Política de Investimentos do INSTITUTO DE PREVIDÊNCIA DOS SERVIDORES MUNICIPAIS DE UBERABA</v>
      </c>
    </row>
    <row r="43" spans="2:10" s="1" customFormat="1" ht="34.5" customHeight="1">
      <c r="B43" s="110" t="str">
        <f>CONCATENATE(J42,J43,J44,J45)</f>
        <v>A Política de Investimentos do INSTITUTO DE PREVIDÊNCIA DOS SERVIDORES MUNICIPAIS DE UBERABA tem como objetivo estabelecer as diretrizes das aplicações dos recursos garantidores dos pagamentos dos segurados e beneficiários do regime, visando atingir a meta atuarial definida para garantir a manutenção do seu equilíbrio econômico-financeiro e atuarial, tendo sempre presentes os princípios da boa governança, da segurança, rentabilidade, solvência, liquidez e transparência.A Política de Investimentos tem ainda, como objetivo específico, zelar pela eficiência na condução das operações relativas às aplicações dos recursos, buscando alocar os investimentos em instituições que possuam as seguintes características: solidez patrimonial, experiência positiva no exercício da atividade de administração de grandes volumes de recursos e em ativos de baixo risco.Para cumprimento do objetivo específico e considerando as perspectivas do cenário econômico, a política estabelecerá a modalidade e os limites legais e operacionais, buscando a mais adequada alocação dos ativos, à vista do perfil do passivo no curto, médio e longo prazo, atendendo aos normativos da Resolução nº 3922/10 do CMN.  Na busca deste objetivo de gestão serão investidos recursos em fundos de investimentos cujas carteiras sejam compostas exclusivamente por ativos considerados como de baixo risco de crédito, dentre outros critérios, dos elaborados por agencias classificadoras de risco estabelecidaas no Brasil</v>
      </c>
      <c r="C43" s="189"/>
      <c r="D43" s="189"/>
      <c r="E43" s="189"/>
      <c r="F43" s="189"/>
      <c r="G43" s="190"/>
      <c r="H43" s="2"/>
      <c r="J43" s="22" t="s">
        <v>281</v>
      </c>
    </row>
    <row r="44" spans="2:10" s="1" customFormat="1" ht="34.5" customHeight="1">
      <c r="B44" s="191"/>
      <c r="C44" s="189"/>
      <c r="D44" s="189"/>
      <c r="E44" s="189"/>
      <c r="F44" s="189"/>
      <c r="G44" s="190"/>
      <c r="H44" s="2"/>
      <c r="J44" s="22" t="s">
        <v>280</v>
      </c>
    </row>
    <row r="45" spans="2:10" s="1" customFormat="1" ht="34.5" customHeight="1">
      <c r="B45" s="192"/>
      <c r="C45" s="193"/>
      <c r="D45" s="193"/>
      <c r="E45" s="193"/>
      <c r="F45" s="193"/>
      <c r="G45" s="194"/>
      <c r="H45" s="2"/>
      <c r="J45" s="22" t="s">
        <v>416</v>
      </c>
    </row>
    <row r="46" spans="2:8" s="1" customFormat="1" ht="15.75" customHeight="1">
      <c r="B46" s="78" t="s">
        <v>13</v>
      </c>
      <c r="C46" s="79"/>
      <c r="D46" s="79"/>
      <c r="E46" s="79"/>
      <c r="F46" s="79"/>
      <c r="G46" s="80"/>
      <c r="H46" s="3"/>
    </row>
    <row r="47" spans="2:10" s="1" customFormat="1" ht="79.5" customHeight="1">
      <c r="B47" s="110" t="s">
        <v>385</v>
      </c>
      <c r="C47" s="111"/>
      <c r="D47" s="111"/>
      <c r="E47" s="111"/>
      <c r="F47" s="111"/>
      <c r="G47" s="112"/>
      <c r="H47" s="3"/>
      <c r="J47" s="23"/>
    </row>
    <row r="48" spans="2:8" s="1" customFormat="1" ht="79.5" customHeight="1">
      <c r="B48" s="113"/>
      <c r="C48" s="114"/>
      <c r="D48" s="114"/>
      <c r="E48" s="114"/>
      <c r="F48" s="114"/>
      <c r="G48" s="115"/>
      <c r="H48" s="3"/>
    </row>
    <row r="49" spans="2:18" s="1" customFormat="1" ht="21.75" customHeight="1">
      <c r="B49" s="81" t="s">
        <v>14</v>
      </c>
      <c r="C49" s="82"/>
      <c r="D49" s="82"/>
      <c r="E49" s="82"/>
      <c r="F49" s="82"/>
      <c r="G49" s="83"/>
      <c r="H49" s="4"/>
      <c r="J49" s="24" t="s">
        <v>14</v>
      </c>
      <c r="K49" s="25"/>
      <c r="L49" s="25"/>
      <c r="M49" s="26"/>
      <c r="O49" s="24" t="s">
        <v>14</v>
      </c>
      <c r="P49" s="25"/>
      <c r="Q49" s="25"/>
      <c r="R49" s="26"/>
    </row>
    <row r="50" spans="2:18" s="1" customFormat="1" ht="25.5" customHeight="1">
      <c r="B50" s="110" t="str">
        <f>IF(VLOOKUP(base!AB4,instituto,9,0)="Própria",J50,O50)</f>
        <v>A administração dos recursos do RPPS é realizada internamente. A alocação dos recursos será feita nas modalidades de investimento descrita no ítem 7 desta política e em bancos autorizados a funcionar pelo Banco Central do Brasil.</v>
      </c>
      <c r="C50" s="111"/>
      <c r="D50" s="111"/>
      <c r="E50" s="111"/>
      <c r="F50" s="111"/>
      <c r="G50" s="112"/>
      <c r="H50" s="5"/>
      <c r="J50" s="147" t="s">
        <v>282</v>
      </c>
      <c r="K50" s="148"/>
      <c r="L50" s="148"/>
      <c r="M50" s="149"/>
      <c r="O50" s="147" t="s">
        <v>283</v>
      </c>
      <c r="P50" s="148"/>
      <c r="Q50" s="148"/>
      <c r="R50" s="149"/>
    </row>
    <row r="51" spans="2:18" s="1" customFormat="1" ht="25.5" customHeight="1">
      <c r="B51" s="113"/>
      <c r="C51" s="114"/>
      <c r="D51" s="114"/>
      <c r="E51" s="114"/>
      <c r="F51" s="114"/>
      <c r="G51" s="115"/>
      <c r="H51" s="4"/>
      <c r="J51" s="150"/>
      <c r="K51" s="151"/>
      <c r="L51" s="151"/>
      <c r="M51" s="152"/>
      <c r="O51" s="150"/>
      <c r="P51" s="151"/>
      <c r="Q51" s="151"/>
      <c r="R51" s="152"/>
    </row>
    <row r="52" spans="2:18" s="1" customFormat="1" ht="21.75" customHeight="1">
      <c r="B52" s="84" t="s">
        <v>15</v>
      </c>
      <c r="C52" s="82"/>
      <c r="D52" s="82"/>
      <c r="E52" s="82"/>
      <c r="F52" s="82"/>
      <c r="G52" s="85"/>
      <c r="H52" s="6"/>
      <c r="J52" s="27" t="s">
        <v>15</v>
      </c>
      <c r="K52" s="25"/>
      <c r="L52" s="25"/>
      <c r="M52" s="28"/>
      <c r="O52" s="27" t="s">
        <v>15</v>
      </c>
      <c r="P52" s="25"/>
      <c r="Q52" s="25"/>
      <c r="R52" s="28"/>
    </row>
    <row r="53" spans="2:18" s="1" customFormat="1" ht="30" customHeight="1">
      <c r="B53" s="110" t="str">
        <f>IF(VLOOKUP(base!AB4,instituto,9,0)="Própria",J53,O53)</f>
        <v>O monitoramento da rentabilidade dos fundos e títulos que compõem a carteira do RPPS terá a periodicidade mensal, trimestral, semestral e anual.  Por se tratar de gestão própria, dispensa o teste comparativos e de avaliação de gestores.  Este RPPS conta ainda com contrato de Consultoria em Investimentos prestados pela Crédito &amp; Mercado Gestão de Valores Mobiliários, para aprofundar análises e avaliações que respaldem as decisões de investimentos e desinvestimentos.
Este RPPS conta ainda com contrato de Consultoria em Investimentos prestados pela Crédito &amp; Mercaddo Gestão de Valores Mobiliários, para aprofundar análises e avaliações que respaldem as decisões de investimentos e desinvestimentos.
</v>
      </c>
      <c r="C53" s="111"/>
      <c r="D53" s="111"/>
      <c r="E53" s="111"/>
      <c r="F53" s="111"/>
      <c r="G53" s="112"/>
      <c r="H53" s="4"/>
      <c r="J53" s="147" t="s">
        <v>415</v>
      </c>
      <c r="K53" s="148"/>
      <c r="L53" s="148"/>
      <c r="M53" s="149"/>
      <c r="O53" s="147" t="s">
        <v>284</v>
      </c>
      <c r="P53" s="148"/>
      <c r="Q53" s="148"/>
      <c r="R53" s="149"/>
    </row>
    <row r="54" spans="2:18" s="1" customFormat="1" ht="30" customHeight="1">
      <c r="B54" s="113"/>
      <c r="C54" s="114"/>
      <c r="D54" s="114"/>
      <c r="E54" s="114"/>
      <c r="F54" s="114"/>
      <c r="G54" s="115"/>
      <c r="H54" s="4"/>
      <c r="J54" s="150"/>
      <c r="K54" s="151"/>
      <c r="L54" s="151"/>
      <c r="M54" s="152"/>
      <c r="O54" s="150"/>
      <c r="P54" s="151"/>
      <c r="Q54" s="151"/>
      <c r="R54" s="152"/>
    </row>
    <row r="55" spans="2:8" s="1" customFormat="1" ht="15" customHeight="1">
      <c r="B55" s="81" t="s">
        <v>16</v>
      </c>
      <c r="C55" s="82"/>
      <c r="D55" s="82"/>
      <c r="E55" s="82"/>
      <c r="F55" s="82"/>
      <c r="G55" s="86"/>
      <c r="H55" s="2"/>
    </row>
    <row r="56" spans="2:8" s="1" customFormat="1" ht="39.75" customHeight="1">
      <c r="B56" s="110" t="str">
        <f>"a) Segmento de Renda Fixa
    Para o segmento de renda fixa, o benchmark utilizado será a variação equivalente a 100% do "&amp;VLOOKUP(base!AB4,instituto,13,0)&amp;". No entanto, o RPPS poderá rever o benchmark do segmento de renda fixa ao
    longo do prazo de vigencia desta  Política de Investimentos"&amp;";
b) Segmento de Renda Variável
    Para o segmento de renda variável, o benchmark utilizado é o ibovespa. Entretanto,  o RPPS poderá rever o benchmark do segmento de renda variável ao longo do prazo de vigencia
    desta  Política de Investimentos."</f>
        <v>a) Segmento de Renda Fixa
    Para o segmento de renda fixa, o benchmark utilizado será a variação equivalente a 100% do IMA-B. No entanto, o RPPS poderá rever o benchmark do segmento de renda fixa ao
    longo do prazo de vigencia desta  Política de Investimentos;
b) Segmento de Renda Variável
    Para o segmento de renda variável, o benchmark utilizado é o ibovespa. Entretanto,  o RPPS poderá rever o benchmark do segmento de renda variável ao longo do prazo de vigencia
    desta  Política de Investimentos.</v>
      </c>
      <c r="C56" s="111"/>
      <c r="D56" s="111"/>
      <c r="E56" s="111"/>
      <c r="F56" s="111"/>
      <c r="G56" s="112"/>
      <c r="H56" s="2"/>
    </row>
    <row r="57" spans="2:8" s="1" customFormat="1" ht="39.75" customHeight="1">
      <c r="B57" s="113"/>
      <c r="C57" s="114"/>
      <c r="D57" s="114"/>
      <c r="E57" s="114"/>
      <c r="F57" s="114"/>
      <c r="G57" s="115"/>
      <c r="H57" s="2"/>
    </row>
    <row r="58" spans="2:8" s="7" customFormat="1" ht="15.75" customHeight="1">
      <c r="B58" s="87" t="s">
        <v>17</v>
      </c>
      <c r="C58" s="88"/>
      <c r="D58" s="88"/>
      <c r="E58" s="88"/>
      <c r="F58" s="88"/>
      <c r="G58" s="89"/>
      <c r="H58" s="8"/>
    </row>
    <row r="59" spans="2:8" s="1" customFormat="1" ht="12.75" customHeight="1">
      <c r="B59" s="90"/>
      <c r="C59" s="91"/>
      <c r="D59" s="91"/>
      <c r="E59" s="91"/>
      <c r="F59" s="91"/>
      <c r="G59" s="92"/>
      <c r="H59" s="2"/>
    </row>
    <row r="60" spans="2:8" s="1" customFormat="1" ht="21" customHeight="1">
      <c r="B60" s="12" t="str">
        <f>"Nome da Entidade Certificadora:       "&amp;VLOOKUP(base!AB4,instituto,14,0)</f>
        <v>Nome da Entidade Certificadora:       APIMEC</v>
      </c>
      <c r="C60" s="13" t="s">
        <v>69</v>
      </c>
      <c r="D60" s="13"/>
      <c r="E60" s="17">
        <f>VLOOKUP(base!AB4,instituto,15,0)</f>
        <v>41061</v>
      </c>
      <c r="F60" s="13"/>
      <c r="G60" s="14"/>
      <c r="H60" s="2"/>
    </row>
    <row r="61" spans="2:8" s="1" customFormat="1" ht="18" customHeight="1">
      <c r="B61" s="153" t="s">
        <v>18</v>
      </c>
      <c r="C61" s="154"/>
      <c r="D61" s="154"/>
      <c r="E61" s="154"/>
      <c r="F61" s="154"/>
      <c r="G61" s="155"/>
      <c r="H61" s="2"/>
    </row>
    <row r="62" spans="2:8" s="1" customFormat="1" ht="11.25" customHeight="1">
      <c r="B62" s="93"/>
      <c r="C62" s="76"/>
      <c r="D62" s="76"/>
      <c r="E62" s="76"/>
      <c r="F62" s="76"/>
      <c r="G62" s="94"/>
      <c r="H62" s="2"/>
    </row>
    <row r="63" spans="2:8" s="1" customFormat="1" ht="21" customHeight="1">
      <c r="B63" s="15" t="s">
        <v>19</v>
      </c>
      <c r="C63" s="13" t="s">
        <v>20</v>
      </c>
      <c r="D63" s="13"/>
      <c r="E63" s="13" t="s">
        <v>21</v>
      </c>
      <c r="F63" s="13"/>
      <c r="G63" s="16"/>
      <c r="H63" s="2"/>
    </row>
  </sheetData>
  <sheetProtection password="C1AF" sheet="1"/>
  <mergeCells count="27">
    <mergeCell ref="B61:G61"/>
    <mergeCell ref="B1:G5"/>
    <mergeCell ref="B6:G6"/>
    <mergeCell ref="B7:G7"/>
    <mergeCell ref="B8:G8"/>
    <mergeCell ref="B9:G9"/>
    <mergeCell ref="E18:G27"/>
    <mergeCell ref="E29:G33"/>
    <mergeCell ref="B43:G45"/>
    <mergeCell ref="B47:G48"/>
    <mergeCell ref="B40:G41"/>
    <mergeCell ref="B50:G51"/>
    <mergeCell ref="B53:G54"/>
    <mergeCell ref="J50:M51"/>
    <mergeCell ref="O50:R51"/>
    <mergeCell ref="J53:M54"/>
    <mergeCell ref="O53:R54"/>
    <mergeCell ref="E36:G37"/>
    <mergeCell ref="B56:G57"/>
    <mergeCell ref="B38:G38"/>
    <mergeCell ref="B12:G12"/>
    <mergeCell ref="B13:G13"/>
    <mergeCell ref="B14:G14"/>
    <mergeCell ref="B15:G15"/>
    <mergeCell ref="B16:B17"/>
    <mergeCell ref="C16:D16"/>
    <mergeCell ref="E16:G17"/>
  </mergeCells>
  <printOptions horizontalCentered="1"/>
  <pageMargins left="0" right="0" top="0" bottom="0" header="0.31496062992125984" footer="0.31496062992125984"/>
  <pageSetup fitToHeight="1" fitToWidth="1" horizontalDpi="600" verticalDpi="600" orientation="portrait" paperSize="9" scale="58" r:id="rId4"/>
  <ignoredErrors>
    <ignoredError sqref="E60 B8:G9 C7:G7 B13:G13 C12:G12 B11:E11 B10:E10 G10 G11"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E2"/>
  <sheetViews>
    <sheetView zoomScalePageLayoutView="0" workbookViewId="0" topLeftCell="N1">
      <selection activeCell="R25" sqref="R25"/>
    </sheetView>
  </sheetViews>
  <sheetFormatPr defaultColWidth="9.140625" defaultRowHeight="15"/>
  <cols>
    <col min="1" max="1" width="69.421875" style="36" hidden="1" customWidth="1"/>
    <col min="2" max="2" width="16.28125" style="36" hidden="1" customWidth="1"/>
    <col min="3" max="3" width="45.421875" style="36" hidden="1" customWidth="1"/>
    <col min="4" max="4" width="17.7109375" style="36" hidden="1" customWidth="1"/>
    <col min="5" max="5" width="47.28125" style="36" hidden="1" customWidth="1"/>
    <col min="6" max="13" width="0" style="36" hidden="1" customWidth="1"/>
    <col min="14" max="16384" width="9.140625" style="36" customWidth="1"/>
  </cols>
  <sheetData>
    <row r="1" spans="1:5" ht="15">
      <c r="A1" s="35" t="s">
        <v>285</v>
      </c>
      <c r="B1" s="35" t="s">
        <v>286</v>
      </c>
      <c r="C1" s="35" t="s">
        <v>287</v>
      </c>
      <c r="D1" s="35" t="s">
        <v>25</v>
      </c>
      <c r="E1" s="35" t="s">
        <v>288</v>
      </c>
    </row>
    <row r="2" spans="1:5" ht="15">
      <c r="A2" s="19" t="str">
        <f>VLOOKUP(base!AB4,instituto,3,0)</f>
        <v>INSTITUTO DE PREVIDÊNCIA DOS SERVIDORES MUNICIPAIS DE UBERABA</v>
      </c>
      <c r="B2" s="19" t="str">
        <f>VLOOKUP(base!AB4,instituto,13,0)</f>
        <v>IMA-B</v>
      </c>
      <c r="C2" s="19" t="str">
        <f>VLOOKUP(base!AB4,instituto,6,0)</f>
        <v>Afranio Machado Borges Prata</v>
      </c>
      <c r="D2" s="19" t="str">
        <f>VLOOKUP(base!AB4,instituto,14,0)</f>
        <v>APIMEC</v>
      </c>
      <c r="E2" s="19" t="str">
        <f>VLOOKUP(base!AB4,instituto,12,0)</f>
        <v>Índice Nacional de Preços ao Consumidor - INPC</v>
      </c>
    </row>
  </sheetData>
  <sheetProtection password="C1AF" sheet="1"/>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Credito &amp; Mercado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RONALDO</cp:lastModifiedBy>
  <cp:lastPrinted>2010-12-03T13:46:26Z</cp:lastPrinted>
  <dcterms:created xsi:type="dcterms:W3CDTF">2009-10-28T10:13:18Z</dcterms:created>
  <dcterms:modified xsi:type="dcterms:W3CDTF">2010-12-14T11:32:01Z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ies>
</file>